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xlsBook"/>
  <mc:AlternateContent xmlns:mc="http://schemas.openxmlformats.org/markup-compatibility/2006">
    <mc:Choice Requires="x15">
      <x15ac:absPath xmlns:x15ac="http://schemas.microsoft.com/office/spreadsheetml/2010/11/ac" url="C:\Users\HP\Documents\Site\Пушгоры\191220\"/>
    </mc:Choice>
  </mc:AlternateContent>
  <xr:revisionPtr revIDLastSave="0" documentId="8_{2E507B91-C8F8-4F4E-B82D-792CD9BB737E}" xr6:coauthVersionLast="45" xr6:coauthVersionMax="45" xr10:uidLastSave="{00000000-0000-0000-0000-000000000000}"/>
  <bookViews>
    <workbookView xWindow="-120" yWindow="-120" windowWidth="20730" windowHeight="11310" tabRatio="887" firstSheet="4" activeTab="4"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тарифов'!$E$20:$W$32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потр'!$M$18:$CH$72</definedName>
    <definedName name="checkCell_List06_13_double_date">'Форма 4.2.1 | Т-ТЭ | потр'!$CI$18:$CI$72</definedName>
    <definedName name="checkCell_List06_13_unique_t">'Форма 4.2.1 | Т-ТЭ | потр'!$M$18:$M$72</definedName>
    <definedName name="checkCell_List06_13_unique_t1">'Форма 4.2.1 | Т-ТЭ | потр'!$CJ$18:$CJ$72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4.7'!$D$10:$G$20</definedName>
    <definedName name="checkCells_List05_1">'Форма 1.0.1 | Т-ТЭ | &gt;=25МВт'!$F$7:$I$17</definedName>
    <definedName name="checkCells_List05_10">'Форма 1.0.1 | Т-подкл'!$F$7:$I$17</definedName>
    <definedName name="checkCells_List05_11">'Форма 1.0.1 | Форма 4.7'!$F$7:$I$25</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4.7'!$F$12:$G$20</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REESTR_DS!$B$2:$B$5</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тарифов'!$K$20:$K$32</definedName>
    <definedName name="flagSource">'Перечень тарифов'!$S$20:$S$32</definedName>
    <definedName name="flagST">'Перечень тарифов'!$O$20:$O$32</definedName>
    <definedName name="flagTN">'Форма 4.2.4 | Т-подкл'!$N$18:$N$31</definedName>
    <definedName name="flagTS">'Форма 4.2.4 | Т-подкл'!$R$18:$R$31</definedName>
    <definedName name="flagTwoTariff">'Перечень тарифов'!$G$20:$G$32</definedName>
    <definedName name="flagUsedTer_List01">Территории!$P$11:$P$21</definedName>
    <definedName name="group_rates">'Перечень тарифов'!$E$20:$E$32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REESTR_MO!$A$2:$D$138</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потр'!$O$18:$O$72</definedName>
    <definedName name="List06_13_MC2">'Форма 4.2.1 | Т-ТЭ | потр'!$CG$18:$CG$72</definedName>
    <definedName name="List06_13_note">'Форма 4.2.1 | Т-ТЭ | потр'!$CH$18:$CH$72</definedName>
    <definedName name="List06_13_Period">'Форма 4.2.1 | Т-ТЭ | потр'!$O$18:$U$72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4.7'!$F$12:$F$20</definedName>
    <definedName name="List11_note">'Форма 4.7'!$G$10:$G$20</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тарифов'!$N$20:$N$32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тарифов'!$J$20:$J$32</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4.7'!$E$12:$E$14</definedName>
    <definedName name="pCng_List11_2">'Форма 4.7'!$E$16:$E$17</definedName>
    <definedName name="pCng_List11_3">'Форма 4.7'!$E$19:$E$20</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Комментарии!$C$11:$C$16</definedName>
    <definedName name="pDel_List01_0">Территории!$C$11:$C$21</definedName>
    <definedName name="pDel_List01_1">Территории!$F$11:$F$21</definedName>
    <definedName name="pDel_List01_2">Территории!$I$11:$I$21</definedName>
    <definedName name="pDel_List02">'Перечень тарифов'!$C$20:$C$32</definedName>
    <definedName name="pDel_List02_1">'Перечень тарифов'!$H$20:$H$32</definedName>
    <definedName name="pDel_List02_2">'Перечень тарифов'!$L$20:$L$32</definedName>
    <definedName name="pDel_List02_3">'Перечень тарифов'!$P$20:$P$32</definedName>
    <definedName name="pDel_List02_4">'Перечень тарифов'!$T$20:$T$32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потр'!$K$18:$K$72</definedName>
    <definedName name="pDel_List06_13_2">'Форма 4.2.1 | Т-ТЭ | потр'!$J$18:$J$72</definedName>
    <definedName name="pDel_List06_13_3">'Форма 4.2.1 | Т-ТЭ | потр'!$I$18:$I$72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4.7'!$C$12:$C$14</definedName>
    <definedName name="pDel_List11_2">'Форма 4.7'!$C$16:$C$17</definedName>
    <definedName name="pDel_List11_3">'Форма 4.7'!$C$19:$C$20</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Комментарии!$E$16</definedName>
    <definedName name="pIns_List01_0">Территории!$E$21</definedName>
    <definedName name="pIns_List02">'Перечень тарифов'!$E$32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потр'!$CG$13:$CG$72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4.7'!$E$14</definedName>
    <definedName name="pIns_List11_2">'Форма 4.7'!$E$17</definedName>
    <definedName name="pIns_List11_3">'Форма 4.7'!$E$20</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тарифов'!$W$20:$W$32</definedName>
    <definedName name="warmSource">'Перечень тарифов'!$V$20:$V$32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A344" i="612"/>
  <c r="A345" i="612"/>
  <c r="A346" i="612"/>
  <c r="A347" i="612"/>
  <c r="A348" i="612"/>
  <c r="A349" i="612"/>
  <c r="A350" i="612"/>
  <c r="A351" i="612"/>
  <c r="A352" i="612"/>
  <c r="A353" i="612"/>
  <c r="A354" i="612"/>
  <c r="A355" i="612"/>
  <c r="A356" i="612"/>
  <c r="A357" i="612"/>
  <c r="A358" i="612"/>
  <c r="A359" i="612"/>
  <c r="A360" i="612"/>
  <c r="A361" i="612"/>
  <c r="A362" i="612"/>
  <c r="A363" i="612"/>
  <c r="A364" i="612"/>
  <c r="A365" i="612"/>
  <c r="A366" i="612"/>
  <c r="A367" i="612"/>
  <c r="A368" i="612"/>
  <c r="A369" i="612"/>
  <c r="A370" i="612"/>
  <c r="A371" i="612"/>
  <c r="A372" i="612"/>
  <c r="A373" i="612"/>
  <c r="A374" i="612"/>
  <c r="A375" i="612"/>
  <c r="A376" i="612"/>
  <c r="A377" i="612"/>
  <c r="A378" i="612"/>
  <c r="A379" i="612"/>
  <c r="A380" i="612"/>
  <c r="A381" i="612"/>
  <c r="A382" i="612"/>
  <c r="A383" i="612"/>
  <c r="A384" i="612"/>
  <c r="A385" i="612"/>
  <c r="A386" i="612"/>
  <c r="A387" i="612"/>
  <c r="A388" i="612"/>
  <c r="A389" i="612"/>
  <c r="A390" i="612"/>
  <c r="A391" i="612"/>
  <c r="A392" i="612"/>
  <c r="A393" i="612"/>
  <c r="A394" i="612"/>
  <c r="A395" i="612"/>
  <c r="A396" i="612"/>
  <c r="A397" i="612"/>
  <c r="A398" i="612"/>
  <c r="A399" i="612"/>
  <c r="A400" i="612"/>
  <c r="A401" i="612"/>
  <c r="A402" i="612"/>
  <c r="A403" i="612"/>
  <c r="A404" i="612"/>
  <c r="A405" i="612"/>
  <c r="A406" i="612"/>
  <c r="A407" i="612"/>
  <c r="A408" i="612"/>
  <c r="A409" i="612"/>
  <c r="A410" i="612"/>
  <c r="A411" i="612"/>
  <c r="A412" i="612"/>
  <c r="A413" i="612"/>
  <c r="A414" i="612"/>
  <c r="A415" i="612"/>
  <c r="A416" i="612"/>
  <c r="A417" i="612"/>
  <c r="A418" i="612"/>
  <c r="A419" i="612"/>
  <c r="A420" i="612"/>
  <c r="A421" i="612"/>
  <c r="A422" i="612"/>
  <c r="A423" i="612"/>
  <c r="A424" i="612"/>
  <c r="A425" i="612"/>
  <c r="A426" i="612"/>
  <c r="A427" i="612"/>
  <c r="A428" i="612"/>
  <c r="A429" i="612"/>
  <c r="A430" i="612"/>
  <c r="A431" i="612"/>
  <c r="A432" i="612"/>
  <c r="A433" i="612"/>
  <c r="A434" i="612"/>
  <c r="A435" i="612"/>
  <c r="A436" i="612"/>
  <c r="A437" i="612"/>
  <c r="A438" i="612"/>
  <c r="A439" i="612"/>
  <c r="A440" i="612"/>
  <c r="A441" i="612"/>
  <c r="A442" i="612"/>
  <c r="A443" i="612"/>
  <c r="A444" i="612"/>
  <c r="A445" i="612"/>
  <c r="A446" i="612"/>
  <c r="A447" i="612"/>
  <c r="A448" i="612"/>
  <c r="A449" i="612"/>
  <c r="A450" i="612"/>
  <c r="A451" i="612"/>
  <c r="A452" i="612"/>
  <c r="A453" i="612"/>
  <c r="A454" i="612"/>
  <c r="A455" i="612"/>
  <c r="A456" i="612"/>
  <c r="A457" i="612"/>
  <c r="A458" i="612"/>
  <c r="A459" i="612"/>
  <c r="A460" i="612"/>
  <c r="A461" i="612"/>
  <c r="A462" i="612"/>
  <c r="A463" i="612"/>
  <c r="A464" i="612"/>
  <c r="A465" i="612"/>
  <c r="A466" i="612"/>
  <c r="A467" i="612"/>
  <c r="A468" i="612"/>
  <c r="A469" i="612"/>
  <c r="CB33" i="642"/>
  <c r="BU33" i="642"/>
  <c r="BN33" i="642"/>
  <c r="BG33" i="642"/>
  <c r="AZ33" i="642"/>
  <c r="AS33" i="642"/>
  <c r="AL33" i="642"/>
  <c r="AE33" i="642"/>
  <c r="CB29" i="642"/>
  <c r="BU29" i="642"/>
  <c r="BN29" i="642"/>
  <c r="BG29" i="642"/>
  <c r="AZ29" i="642"/>
  <c r="AS29" i="642"/>
  <c r="AL29" i="642"/>
  <c r="AE29" i="642"/>
  <c r="CB25" i="642"/>
  <c r="BU25" i="642"/>
  <c r="BN25" i="642"/>
  <c r="BG25" i="642"/>
  <c r="AZ25" i="642"/>
  <c r="AS25" i="642"/>
  <c r="AL25" i="642"/>
  <c r="AE25" i="64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O18" i="642"/>
  <c r="CK18" i="642"/>
  <c r="L19" i="642"/>
  <c r="O19" i="642"/>
  <c r="CK19" i="642"/>
  <c r="L20" i="642"/>
  <c r="CK20" i="642"/>
  <c r="L21" i="642"/>
  <c r="CK21" i="642"/>
  <c r="L22" i="642"/>
  <c r="CK22" i="642"/>
  <c r="L23" i="642"/>
  <c r="CK23" i="642"/>
  <c r="L24" i="642"/>
  <c r="Q25" i="642"/>
  <c r="X25" i="642"/>
  <c r="CI24" i="642"/>
  <c r="CK24" i="642"/>
  <c r="CK25" i="642"/>
  <c r="CK26" i="642"/>
  <c r="L27" i="642"/>
  <c r="CK27" i="642"/>
  <c r="L28" i="642"/>
  <c r="Q29" i="642"/>
  <c r="X29" i="642"/>
  <c r="CI28" i="642"/>
  <c r="CK28" i="642"/>
  <c r="CK29" i="642"/>
  <c r="CK30" i="642"/>
  <c r="L31" i="642"/>
  <c r="CK31" i="642"/>
  <c r="L32" i="642"/>
  <c r="Q33" i="642"/>
  <c r="X33" i="642"/>
  <c r="CI32" i="642"/>
  <c r="CK32" i="642"/>
  <c r="CK33" i="642"/>
  <c r="CK34" i="642"/>
  <c r="CK35" i="642"/>
  <c r="CK36" i="642"/>
  <c r="L37" i="642"/>
  <c r="O37" i="642"/>
  <c r="CK37" i="642"/>
  <c r="L38" i="642"/>
  <c r="CK38" i="642"/>
  <c r="L39" i="642"/>
  <c r="CK39" i="642"/>
  <c r="L40" i="642"/>
  <c r="CK40" i="642"/>
  <c r="L41" i="642"/>
  <c r="CK41" i="642"/>
  <c r="L42" i="642"/>
  <c r="Q43" i="642"/>
  <c r="X43" i="642"/>
  <c r="AE43" i="642"/>
  <c r="AL43" i="642"/>
  <c r="AS43" i="642"/>
  <c r="AZ43" i="642"/>
  <c r="BG43" i="642"/>
  <c r="BN43" i="642"/>
  <c r="BU43" i="642"/>
  <c r="CB43" i="642"/>
  <c r="CI42" i="642"/>
  <c r="CK42" i="642"/>
  <c r="CK43" i="642"/>
  <c r="CK44" i="642"/>
  <c r="L45" i="642"/>
  <c r="CK45" i="642"/>
  <c r="L46" i="642"/>
  <c r="Q47" i="642"/>
  <c r="X47" i="642"/>
  <c r="AE47" i="642"/>
  <c r="AL47" i="642"/>
  <c r="AS47" i="642"/>
  <c r="AZ47" i="642"/>
  <c r="BG47" i="642"/>
  <c r="BN47" i="642"/>
  <c r="BU47" i="642"/>
  <c r="CB47" i="642"/>
  <c r="CI46" i="642"/>
  <c r="CK46" i="642"/>
  <c r="CK47" i="642"/>
  <c r="CK48" i="642"/>
  <c r="L49" i="642"/>
  <c r="CK49" i="642"/>
  <c r="L50" i="642"/>
  <c r="Q51" i="642"/>
  <c r="X51" i="642"/>
  <c r="AE51" i="642"/>
  <c r="AL51" i="642"/>
  <c r="AS51" i="642"/>
  <c r="AZ51" i="642"/>
  <c r="BG51" i="642"/>
  <c r="BN51" i="642"/>
  <c r="BU51" i="642"/>
  <c r="CB51" i="642"/>
  <c r="CI50" i="642"/>
  <c r="CK50" i="642"/>
  <c r="CK51" i="642"/>
  <c r="CK52" i="642"/>
  <c r="CK53" i="642"/>
  <c r="CK54" i="642"/>
  <c r="L55" i="642"/>
  <c r="O55" i="642"/>
  <c r="CK55" i="642"/>
  <c r="L56" i="642"/>
  <c r="CK56" i="642"/>
  <c r="L57" i="642"/>
  <c r="CK57" i="642"/>
  <c r="L58" i="642"/>
  <c r="CK58" i="642"/>
  <c r="L59" i="642"/>
  <c r="CK59" i="642"/>
  <c r="L60" i="642"/>
  <c r="Q61" i="642"/>
  <c r="X61" i="642"/>
  <c r="AE61" i="642"/>
  <c r="AL61" i="642"/>
  <c r="AS61" i="642"/>
  <c r="AZ61" i="642"/>
  <c r="BG61" i="642"/>
  <c r="BN61" i="642"/>
  <c r="BU61" i="642"/>
  <c r="CB61" i="642"/>
  <c r="CI60" i="642"/>
  <c r="CK60" i="642"/>
  <c r="CK61" i="642"/>
  <c r="CK62" i="642"/>
  <c r="L63" i="642"/>
  <c r="CK63" i="642"/>
  <c r="L64" i="642"/>
  <c r="Q65" i="642"/>
  <c r="X65" i="642"/>
  <c r="AE65" i="642"/>
  <c r="AL65" i="642"/>
  <c r="AS65" i="642"/>
  <c r="AZ65" i="642"/>
  <c r="BG65" i="642"/>
  <c r="BN65" i="642"/>
  <c r="BU65" i="642"/>
  <c r="CB65" i="642"/>
  <c r="CI64" i="642"/>
  <c r="CK64" i="642"/>
  <c r="CK65" i="642"/>
  <c r="CK66" i="642"/>
  <c r="L67" i="642"/>
  <c r="CK67" i="642"/>
  <c r="L68" i="642"/>
  <c r="Q69" i="642"/>
  <c r="X69" i="642"/>
  <c r="AE69" i="642"/>
  <c r="AL69" i="642"/>
  <c r="AS69" i="642"/>
  <c r="AZ69" i="642"/>
  <c r="BG69" i="642"/>
  <c r="BN69" i="642"/>
  <c r="BU69" i="642"/>
  <c r="CB69" i="642"/>
  <c r="CI68" i="642"/>
  <c r="CK68" i="642"/>
  <c r="CK69" i="642"/>
  <c r="CK70" i="642"/>
  <c r="CK71" i="642"/>
  <c r="CK72" i="642"/>
  <c r="CB245" i="471"/>
  <c r="BU245" i="471"/>
  <c r="BN245" i="471"/>
  <c r="BG245" i="471"/>
  <c r="AZ245" i="471"/>
  <c r="AS245" i="471"/>
  <c r="AL245" i="471"/>
  <c r="AE245" i="471"/>
  <c r="X245" i="471"/>
  <c r="F25" i="646"/>
  <c r="H24" i="646"/>
  <c r="F24" i="646"/>
  <c r="H23" i="646"/>
  <c r="F23" i="646"/>
  <c r="F22" i="646"/>
  <c r="H21" i="646"/>
  <c r="F21" i="646"/>
  <c r="H20" i="646"/>
  <c r="F20" i="646"/>
  <c r="F19" i="646"/>
  <c r="H18" i="646"/>
  <c r="F18" i="646"/>
  <c r="H17" i="646"/>
  <c r="F17" i="646"/>
  <c r="F16" i="646"/>
  <c r="H15" i="646"/>
  <c r="F15" i="646"/>
  <c r="H14" i="646"/>
  <c r="F14" i="646"/>
  <c r="H12" i="646"/>
  <c r="H11" i="646"/>
  <c r="H9" i="646"/>
  <c r="H8" i="646"/>
  <c r="H7" i="646"/>
  <c r="H24" i="622"/>
  <c r="H21" i="622"/>
  <c r="H20" i="622"/>
  <c r="H23" i="622"/>
  <c r="H18" i="622"/>
  <c r="H15" i="622"/>
  <c r="H14" i="622"/>
  <c r="H17" i="622"/>
  <c r="H12" i="622"/>
  <c r="H9" i="622"/>
  <c r="H8" i="622"/>
  <c r="H24" i="643"/>
  <c r="H21" i="643"/>
  <c r="H20" i="643"/>
  <c r="H23" i="643"/>
  <c r="H18" i="643"/>
  <c r="H15" i="643"/>
  <c r="H14" i="643"/>
  <c r="H17" i="643"/>
  <c r="H12" i="643"/>
  <c r="H9" i="643"/>
  <c r="H8" i="643"/>
  <c r="R20" i="601"/>
  <c r="H25" i="646" s="1"/>
  <c r="R19" i="601"/>
  <c r="R18" i="601"/>
  <c r="P18" i="601"/>
  <c r="R17" i="601"/>
  <c r="H19" i="646" s="1"/>
  <c r="R16" i="601"/>
  <c r="R15" i="601"/>
  <c r="P15" i="601"/>
  <c r="R14" i="601"/>
  <c r="H13" i="646" s="1"/>
  <c r="R13" i="601"/>
  <c r="R12" i="601"/>
  <c r="P12" i="601"/>
  <c r="F13" i="646"/>
  <c r="F12" i="646"/>
  <c r="F11" i="646"/>
  <c r="F10" i="646"/>
  <c r="F9" i="646"/>
  <c r="F8" i="646"/>
  <c r="F21" i="622"/>
  <c r="F23" i="622"/>
  <c r="F24" i="622"/>
  <c r="F20" i="622"/>
  <c r="F22" i="622"/>
  <c r="F25" i="622"/>
  <c r="F15" i="622"/>
  <c r="F17" i="622"/>
  <c r="F18" i="622"/>
  <c r="F14" i="622"/>
  <c r="F16" i="622"/>
  <c r="F19" i="622"/>
  <c r="F21" i="643"/>
  <c r="F23" i="643"/>
  <c r="F24" i="643"/>
  <c r="F20" i="643"/>
  <c r="F22" i="643"/>
  <c r="F25" i="643"/>
  <c r="F15" i="643"/>
  <c r="F17" i="643"/>
  <c r="F18" i="643"/>
  <c r="F14" i="643"/>
  <c r="F16" i="643"/>
  <c r="F19" i="643"/>
  <c r="M20" i="601"/>
  <c r="M19" i="601"/>
  <c r="M18" i="601"/>
  <c r="M17" i="601"/>
  <c r="M16" i="601"/>
  <c r="M15" i="601"/>
  <c r="M14" i="601"/>
  <c r="M13" i="601"/>
  <c r="M12" i="601"/>
  <c r="H19" i="643" l="1"/>
  <c r="H19" i="622"/>
  <c r="H13" i="643"/>
  <c r="H25" i="643"/>
  <c r="H13" i="622"/>
  <c r="H25" i="622"/>
  <c r="B3" i="525" l="1"/>
  <c r="O7" i="627" l="1"/>
  <c r="O8" i="627"/>
  <c r="O9" i="627"/>
  <c r="O10" i="627"/>
  <c r="O17" i="627"/>
  <c r="P17" i="627" s="1"/>
  <c r="Q17" i="627" s="1"/>
  <c r="R17" i="627" s="1"/>
  <c r="S17" i="627" s="1"/>
  <c r="U17" i="627" s="1"/>
  <c r="V17" i="627" s="1"/>
  <c r="W17" i="627" s="1"/>
  <c r="Z24" i="627"/>
  <c r="Q25" i="627"/>
  <c r="B2" i="525"/>
  <c r="E3" i="437"/>
  <c r="L24" i="627"/>
  <c r="Y23" i="627"/>
  <c r="X24" i="627"/>
  <c r="L23" i="627"/>
  <c r="L20" i="627"/>
  <c r="L18" i="627"/>
  <c r="L21" i="627"/>
  <c r="L19" i="627"/>
  <c r="O7" i="632" l="1"/>
  <c r="O8" i="632"/>
  <c r="O9" i="632"/>
  <c r="O10" i="632"/>
  <c r="O18" i="632"/>
  <c r="P18" i="632" s="1"/>
  <c r="Q18" i="632" s="1"/>
  <c r="R18" i="632" s="1"/>
  <c r="S18" i="632" s="1"/>
  <c r="T18" i="632" s="1"/>
  <c r="V18" i="632" s="1"/>
  <c r="X18" i="632" s="1"/>
  <c r="R24" i="632"/>
  <c r="L22" i="632"/>
  <c r="L19" i="632"/>
  <c r="L20" i="632"/>
  <c r="L23" i="632"/>
  <c r="Y23" i="632"/>
  <c r="L21" i="632"/>
  <c r="M12" i="550" l="1"/>
  <c r="CK251" i="471" l="1"/>
  <c r="CK250" i="471"/>
  <c r="CK249" i="471"/>
  <c r="CK248" i="471"/>
  <c r="CK247" i="471"/>
  <c r="CK246" i="471"/>
  <c r="CK245" i="471"/>
  <c r="Q245" i="471"/>
  <c r="CK244" i="471"/>
  <c r="CK243" i="471"/>
  <c r="CK242" i="471"/>
  <c r="CK241" i="471"/>
  <c r="CK240" i="471"/>
  <c r="CK239" i="471"/>
  <c r="CK238" i="471"/>
  <c r="H11" i="643"/>
  <c r="H7" i="643"/>
  <c r="L238" i="471"/>
  <c r="L244" i="471"/>
  <c r="L242" i="471"/>
  <c r="CI244" i="471"/>
  <c r="L243" i="471"/>
  <c r="L241" i="471"/>
  <c r="L239" i="471"/>
  <c r="L240" i="471"/>
  <c r="F11" i="643"/>
  <c r="F12" i="643"/>
  <c r="F13" i="643"/>
  <c r="F8" i="643"/>
  <c r="F9" i="643"/>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0" i="641"/>
  <c r="X26" i="640"/>
  <c r="L26" i="640"/>
  <c r="L223" i="471"/>
  <c r="L220" i="471"/>
  <c r="F12" i="641"/>
  <c r="L225" i="471"/>
  <c r="F11" i="641"/>
  <c r="L23" i="640"/>
  <c r="L222" i="471"/>
  <c r="F13" i="641"/>
  <c r="X226" i="471"/>
  <c r="L20" i="640"/>
  <c r="L221" i="471"/>
  <c r="F9" i="641"/>
  <c r="F8" i="641"/>
  <c r="L22" i="640"/>
  <c r="L226" i="471"/>
  <c r="L25" i="640"/>
  <c r="L224" i="471"/>
  <c r="L21"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127" i="471"/>
  <c r="L143" i="471"/>
  <c r="L144" i="471"/>
  <c r="L68" i="471"/>
  <c r="L163" i="471"/>
  <c r="X167" i="471"/>
  <c r="L52" i="471"/>
  <c r="F8" i="635"/>
  <c r="L108" i="471"/>
  <c r="L167" i="471"/>
  <c r="L149" i="471"/>
  <c r="F13" i="636"/>
  <c r="X37" i="471"/>
  <c r="L34" i="471"/>
  <c r="F8" i="637"/>
  <c r="L72" i="471"/>
  <c r="L54" i="471"/>
  <c r="L125" i="471"/>
  <c r="F10" i="638"/>
  <c r="L130" i="471"/>
  <c r="F9" i="636"/>
  <c r="F13" i="638"/>
  <c r="L70" i="471"/>
  <c r="L71" i="471"/>
  <c r="L181" i="471"/>
  <c r="F9" i="637"/>
  <c r="F11" i="637"/>
  <c r="L109" i="471"/>
  <c r="L106" i="471"/>
  <c r="L37" i="471"/>
  <c r="L131" i="471"/>
  <c r="L67" i="471"/>
  <c r="L165" i="471"/>
  <c r="L35" i="471"/>
  <c r="F13" i="637"/>
  <c r="L31" i="471"/>
  <c r="F10" i="637"/>
  <c r="L196" i="471"/>
  <c r="F13" i="639"/>
  <c r="F10" i="635"/>
  <c r="L33" i="471"/>
  <c r="L162" i="471"/>
  <c r="AD108" i="471"/>
  <c r="F12" i="639"/>
  <c r="F12" i="637"/>
  <c r="AC120" i="471"/>
  <c r="F9" i="639"/>
  <c r="L51" i="471"/>
  <c r="L103" i="471"/>
  <c r="L146" i="471"/>
  <c r="Y130" i="471"/>
  <c r="F10" i="639"/>
  <c r="L53" i="471"/>
  <c r="L126" i="471"/>
  <c r="L128" i="471"/>
  <c r="L164" i="471"/>
  <c r="Y183" i="471"/>
  <c r="AC109" i="471"/>
  <c r="L36" i="471"/>
  <c r="F12" i="634"/>
  <c r="F9" i="638"/>
  <c r="L197" i="471"/>
  <c r="F9" i="634"/>
  <c r="F11" i="638"/>
  <c r="L104" i="471"/>
  <c r="L55" i="471"/>
  <c r="L73" i="471"/>
  <c r="L195" i="471"/>
  <c r="AC110" i="471"/>
  <c r="F12" i="635"/>
  <c r="L69" i="471"/>
  <c r="L32" i="471"/>
  <c r="X91" i="471"/>
  <c r="F8" i="639"/>
  <c r="F11" i="635"/>
  <c r="L110" i="471"/>
  <c r="F10" i="636"/>
  <c r="F8" i="636"/>
  <c r="L183" i="471"/>
  <c r="L145" i="471"/>
  <c r="L148" i="471"/>
  <c r="L166" i="471"/>
  <c r="L50" i="471"/>
  <c r="F10" i="634"/>
  <c r="L161" i="471"/>
  <c r="L90" i="471"/>
  <c r="AH197" i="471"/>
  <c r="X149" i="471"/>
  <c r="X55" i="471"/>
  <c r="F12" i="638"/>
  <c r="L86" i="471"/>
  <c r="F12" i="636"/>
  <c r="Y166" i="471"/>
  <c r="L182" i="471"/>
  <c r="L49" i="471"/>
  <c r="F11" i="636"/>
  <c r="F8" i="634"/>
  <c r="X73" i="471"/>
  <c r="L88" i="471"/>
  <c r="L91" i="471"/>
  <c r="X131" i="471"/>
  <c r="L120" i="471"/>
  <c r="F13" i="635"/>
  <c r="L194" i="471"/>
  <c r="Y148" i="471"/>
  <c r="L85" i="471"/>
  <c r="L193" i="471"/>
  <c r="F8" i="638"/>
  <c r="L105" i="471"/>
  <c r="L180" i="471"/>
  <c r="F13" i="634"/>
  <c r="Y90" i="471"/>
  <c r="F9" i="635"/>
  <c r="F11" i="634"/>
  <c r="L179" i="471"/>
  <c r="L87" i="471"/>
  <c r="F11" i="639"/>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5"/>
  <c r="L21" i="626"/>
  <c r="L24" i="624"/>
  <c r="L19" i="625"/>
  <c r="L20" i="625"/>
  <c r="L18" i="624"/>
  <c r="L23" i="624"/>
  <c r="L22" i="624"/>
  <c r="X26" i="626"/>
  <c r="L20" i="624"/>
  <c r="L20" i="626"/>
  <c r="L19" i="624"/>
  <c r="L24" i="625"/>
  <c r="L23" i="626"/>
  <c r="L25" i="626"/>
  <c r="L21" i="625"/>
  <c r="L23" i="625"/>
  <c r="L24" i="626"/>
  <c r="X24" i="625"/>
  <c r="L22" i="626"/>
  <c r="L26" i="626"/>
  <c r="L18" i="625"/>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0"/>
  <c r="L20" i="633"/>
  <c r="Y23" i="631"/>
  <c r="X24" i="630"/>
  <c r="L19" i="633"/>
  <c r="L18" i="630"/>
  <c r="X24" i="631"/>
  <c r="L24" i="630"/>
  <c r="L19" i="631"/>
  <c r="L21" i="633"/>
  <c r="L24" i="631"/>
  <c r="L23" i="630"/>
  <c r="L22" i="633"/>
  <c r="L23" i="631"/>
  <c r="L19" i="630"/>
  <c r="L22" i="631"/>
  <c r="L21" i="630"/>
  <c r="Y23" i="630"/>
  <c r="L21" i="631"/>
  <c r="AH23" i="633"/>
  <c r="L23" i="633"/>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9"/>
  <c r="X24" i="629"/>
  <c r="L24" i="628"/>
  <c r="Y23" i="629"/>
  <c r="AC24" i="628"/>
  <c r="L25" i="628"/>
  <c r="L21" i="629"/>
  <c r="L21" i="628"/>
  <c r="L23" i="628"/>
  <c r="AD23" i="628"/>
  <c r="E2" i="437"/>
  <c r="L19" i="628"/>
  <c r="L24" i="629"/>
  <c r="L18" i="628"/>
  <c r="L20" i="628"/>
  <c r="L20" i="629"/>
  <c r="L23" i="629"/>
  <c r="L18" i="629"/>
  <c r="AC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16"/>
  <c r="F12" i="614"/>
  <c r="F11" i="618"/>
  <c r="F8" i="618"/>
  <c r="F340" i="471"/>
  <c r="M307" i="471"/>
  <c r="F11" i="614"/>
  <c r="F12" i="617"/>
  <c r="F13" i="622"/>
  <c r="F10" i="617"/>
  <c r="F10" i="622"/>
  <c r="F10" i="614"/>
  <c r="F12" i="618"/>
  <c r="F9" i="614"/>
  <c r="F9" i="618"/>
  <c r="F13" i="614"/>
  <c r="F13" i="618"/>
  <c r="F10" i="618"/>
  <c r="F9" i="622"/>
  <c r="F339" i="471"/>
  <c r="F9" i="616"/>
  <c r="F8" i="617"/>
  <c r="F11" i="616"/>
  <c r="F338" i="471"/>
  <c r="F8" i="622"/>
  <c r="F13" i="616"/>
  <c r="M302" i="471"/>
  <c r="F8" i="614"/>
  <c r="M297" i="471"/>
  <c r="F11" i="617"/>
  <c r="F13" i="617"/>
  <c r="F11" i="622"/>
  <c r="F12" i="616"/>
  <c r="F8" i="616"/>
  <c r="F12" i="622"/>
  <c r="F342" i="471"/>
  <c r="F337" i="471"/>
  <c r="F341" i="471"/>
  <c r="F9" i="617"/>
</calcChain>
</file>

<file path=xl/sharedStrings.xml><?xml version="1.0" encoding="utf-8"?>
<sst xmlns="http://schemas.openxmlformats.org/spreadsheetml/2006/main" count="3292" uniqueCount="1120">
  <si>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</si>
  <si>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</si>
  <si>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</si>
  <si>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</si>
  <si>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</si>
  <si>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</si>
  <si>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</si>
  <si>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</si>
  <si>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</si>
  <si>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</si>
  <si>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</si>
  <si>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</si>
  <si>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</si>
  <si>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</si>
  <si>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</si>
  <si>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</si>
  <si>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</si>
  <si>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</si>
  <si>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</si>
  <si>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</si>
  <si>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</si>
  <si>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</si>
  <si>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</si>
  <si>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</si>
  <si>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</si>
  <si>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</si>
  <si>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</si>
  <si>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</si>
  <si>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</si>
  <si>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</si>
  <si>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</si>
  <si>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</si>
  <si>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</si>
  <si>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</si>
  <si>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</si>
  <si>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</si>
  <si>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</si>
  <si>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</si>
  <si>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</si>
  <si>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</si>
  <si>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</si>
  <si>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</si>
  <si>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</si>
  <si>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</si>
  <si>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</si>
  <si>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</si>
  <si>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</si>
  <si>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</si>
  <si>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</si>
  <si>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</si>
  <si>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</si>
  <si>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</si>
  <si>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</si>
  <si>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</si>
  <si>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</si>
  <si>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</si>
  <si>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</si>
  <si>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</si>
  <si>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</si>
  <si>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</si>
  <si>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</si>
  <si>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</si>
  <si>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</si>
  <si>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</si>
  <si>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</si>
  <si>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</si>
  <si>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</si>
  <si>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</si>
  <si>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</si>
  <si>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</si>
  <si>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</si>
  <si>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</si>
  <si>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</si>
  <si>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</si>
  <si>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</si>
  <si>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</si>
  <si>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</si>
  <si>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</si>
  <si>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</si>
  <si>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</si>
  <si>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</si>
  <si>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</si>
  <si>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</si>
  <si>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</si>
  <si>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</si>
  <si>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</si>
  <si>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</si>
  <si>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</si>
  <si>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</si>
  <si>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</si>
  <si>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</si>
  <si>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</si>
  <si>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</si>
  <si>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</si>
  <si>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</si>
  <si>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</si>
  <si>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</si>
  <si>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</si>
  <si>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</si>
  <si>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</si>
  <si>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</si>
  <si>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</si>
  <si>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</si>
  <si>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</si>
  <si>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</si>
  <si>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</si>
  <si>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</si>
  <si>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</si>
  <si>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</si>
  <si>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</si>
  <si>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</si>
  <si>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</si>
  <si>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</si>
  <si>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</si>
  <si>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</si>
  <si>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</si>
  <si>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</si>
  <si>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</si>
  <si>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</si>
  <si>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</si>
  <si>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</si>
  <si>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</si>
  <si>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</si>
  <si>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</si>
  <si>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</si>
  <si>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</si>
  <si>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</si>
  <si>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</si>
  <si>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</si>
  <si>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</si>
  <si>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</si>
  <si>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</si>
  <si>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</si>
  <si>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</si>
  <si>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</si>
  <si>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</si>
  <si>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</si>
  <si>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</si>
  <si>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</si>
  <si>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</si>
  <si>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</si>
  <si>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</si>
  <si>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</si>
  <si>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</si>
  <si>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</si>
  <si>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</si>
  <si>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</si>
  <si>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</si>
  <si>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</si>
  <si>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</si>
  <si>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</si>
  <si>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</si>
  <si>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</si>
  <si>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</si>
  <si>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</si>
  <si>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</si>
  <si>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</si>
  <si>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</si>
  <si>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</si>
  <si>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</si>
  <si>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</si>
  <si>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</si>
  <si>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</si>
  <si>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</si>
  <si>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</si>
  <si>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</si>
  <si>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</si>
  <si>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</si>
  <si>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</si>
  <si>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</si>
  <si>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</si>
  <si>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</si>
  <si>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</si>
  <si>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</si>
  <si>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</si>
  <si>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</si>
  <si>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</si>
  <si>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</si>
  <si>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</si>
  <si>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</si>
  <si>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</si>
  <si>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</si>
  <si>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</si>
  <si>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</si>
  <si>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</si>
  <si>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</si>
  <si>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</si>
  <si>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</si>
  <si>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</si>
  <si>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</si>
  <si>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</si>
  <si>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</si>
  <si>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</si>
  <si>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</si>
  <si>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</si>
  <si>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</si>
  <si>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</si>
  <si>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</si>
  <si>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</si>
  <si>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</si>
  <si>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</si>
  <si>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</si>
  <si>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</si>
  <si>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</si>
  <si>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</si>
  <si>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</si>
  <si>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</si>
  <si>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</si>
  <si>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</si>
  <si>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</si>
  <si>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</si>
  <si>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</si>
  <si>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</si>
  <si>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</si>
  <si>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</si>
  <si>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</si>
  <si>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</si>
  <si>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</si>
  <si>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</si>
  <si>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</si>
  <si>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</si>
  <si>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</si>
  <si>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</si>
  <si>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</si>
  <si>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</si>
  <si>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</si>
  <si>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</si>
  <si>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</si>
  <si>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</si>
  <si>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</si>
  <si>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</si>
  <si>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</si>
  <si>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</si>
  <si>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</si>
  <si>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</si>
  <si>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</si>
  <si>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</si>
  <si>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</si>
  <si>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</si>
  <si>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</si>
  <si>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</si>
  <si>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</si>
  <si>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</si>
  <si>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</si>
  <si>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</si>
  <si>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</si>
  <si>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</si>
  <si>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</si>
  <si>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</si>
  <si>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</si>
  <si>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</si>
  <si>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</si>
  <si>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</si>
  <si>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</si>
  <si>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</si>
  <si>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</si>
  <si>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</si>
  <si>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</si>
  <si>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</si>
  <si>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</si>
  <si>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</si>
  <si>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</si>
  <si>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</si>
  <si>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</si>
  <si>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</si>
  <si>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</si>
  <si>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</si>
  <si>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</si>
  <si>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</si>
  <si>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</si>
  <si>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</si>
  <si>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</si>
  <si>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</si>
  <si>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</si>
  <si>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</si>
  <si>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</si>
  <si>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</si>
  <si>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</si>
  <si>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</si>
  <si>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</si>
  <si>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</si>
  <si>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</si>
  <si>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</si>
  <si>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</si>
  <si>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</si>
  <si>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</si>
  <si>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</si>
  <si>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</si>
  <si>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</si>
  <si>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</si>
  <si>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</si>
  <si>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</si>
  <si>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</si>
  <si>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</si>
  <si>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</si>
  <si>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</si>
  <si>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</si>
  <si>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</si>
  <si>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</si>
  <si>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</si>
  <si>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</si>
  <si>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</si>
  <si>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</si>
  <si>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</si>
  <si>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</si>
  <si>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</si>
  <si>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</si>
  <si>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</si>
  <si>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</si>
  <si>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</si>
  <si>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</si>
  <si>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</si>
  <si>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</si>
  <si>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</si>
  <si>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</si>
  <si>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</si>
  <si>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</si>
  <si>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</si>
  <si>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</si>
  <si>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</si>
  <si>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</si>
  <si>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</si>
  <si>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</si>
  <si>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</si>
  <si>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</si>
  <si>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</si>
  <si>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</si>
  <si>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</si>
  <si>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</si>
  <si>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</si>
  <si>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</si>
  <si>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</si>
  <si>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</si>
  <si>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</si>
  <si>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</si>
  <si>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</si>
  <si>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</si>
  <si>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</si>
  <si>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</si>
  <si>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</si>
  <si>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</si>
  <si>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</si>
  <si>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</si>
  <si>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</si>
  <si>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</si>
  <si>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</si>
  <si>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</si>
  <si>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</si>
  <si>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</si>
  <si>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</si>
  <si>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</si>
  <si>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</si>
  <si>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</si>
  <si>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</si>
  <si>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</si>
  <si>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</si>
  <si>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</si>
  <si>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</si>
  <si>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</si>
  <si>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</si>
  <si>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</si>
  <si>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</si>
  <si>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</si>
  <si>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</si>
  <si>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</si>
  <si>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</si>
  <si>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</si>
  <si>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</si>
  <si>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</si>
  <si>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</si>
  <si>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</si>
  <si>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</si>
  <si>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</si>
  <si>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</si>
  <si>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</si>
  <si>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</si>
  <si>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</si>
  <si>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</si>
  <si>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</si>
  <si>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</si>
  <si>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</si>
  <si>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</si>
  <si>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</si>
  <si>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</si>
  <si>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</si>
  <si>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</si>
  <si>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</si>
  <si>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</si>
  <si>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</si>
  <si>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</si>
  <si>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</si>
  <si>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</si>
  <si>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</si>
  <si>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</si>
  <si>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</si>
  <si>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</si>
  <si>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</si>
  <si>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</si>
  <si>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</si>
  <si>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</si>
  <si>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</si>
  <si>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</si>
  <si>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</si>
  <si>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</si>
  <si>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</si>
  <si>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</si>
  <si>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</si>
  <si>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</si>
  <si>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</si>
  <si>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</si>
  <si>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</si>
  <si>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</si>
  <si>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</si>
  <si>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</si>
  <si>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</si>
  <si>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</si>
  <si>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</si>
  <si>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</si>
  <si>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</si>
  <si>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</si>
  <si>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</si>
  <si>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</si>
  <si>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</si>
  <si>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</si>
  <si>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</si>
  <si>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</si>
  <si>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</si>
  <si>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</si>
  <si>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</si>
  <si>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</si>
  <si>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</si>
  <si>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</si>
  <si>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</si>
  <si>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</si>
  <si>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</si>
  <si>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</si>
  <si>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</si>
  <si>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</si>
  <si>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</si>
  <si>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</si>
  <si>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</si>
  <si>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</si>
  <si>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</si>
  <si>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</si>
  <si>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</si>
  <si>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</si>
  <si>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</si>
  <si>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</si>
  <si>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</si>
  <si>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</si>
  <si>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</si>
  <si>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</si>
  <si>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</si>
  <si>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</si>
  <si>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</si>
  <si>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</si>
  <si>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</si>
  <si>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</si>
  <si>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</si>
  <si>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</si>
  <si>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</si>
  <si>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</si>
  <si>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</si>
  <si>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</si>
  <si>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</si>
  <si>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</si>
  <si>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</si>
  <si>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</si>
  <si>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</si>
  <si>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</si>
  <si>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</si>
  <si>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</si>
  <si>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</si>
  <si>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</si>
  <si>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</si>
  <si>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</si>
  <si>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</si>
  <si>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</si>
  <si>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</si>
  <si>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</si>
  <si>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</si>
  <si>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</si>
  <si>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</si>
  <si>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</si>
  <si>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</si>
  <si>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</si>
  <si>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</si>
  <si>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</si>
  <si>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</si>
  <si>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</si>
  <si>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</si>
  <si>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</si>
  <si>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</si>
  <si>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</si>
  <si>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</si>
  <si>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</si>
  <si>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</si>
  <si>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</si>
  <si>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</si>
  <si>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</si>
  <si>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</si>
  <si>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</si>
  <si>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</si>
  <si>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</si>
  <si>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</si>
  <si>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</si>
  <si>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</si>
  <si>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</si>
  <si>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</si>
  <si>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</si>
  <si>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</si>
  <si>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</si>
  <si>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</si>
  <si>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</si>
  <si>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</si>
  <si>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</si>
  <si>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</si>
  <si>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</si>
  <si>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</si>
  <si>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</si>
  <si>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</si>
  <si>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</si>
  <si>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</si>
  <si>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</si>
  <si>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</si>
  <si>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</si>
  <si>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</si>
  <si>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</si>
  <si>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</si>
  <si>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</si>
  <si>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</si>
  <si>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</si>
  <si>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</si>
  <si>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</si>
  <si>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</si>
  <si>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</si>
  <si>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</si>
  <si>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</si>
  <si>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</si>
  <si>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</si>
  <si>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</si>
  <si>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</si>
  <si>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</si>
  <si>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</si>
  <si>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</si>
  <si>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</si>
  <si>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</si>
  <si>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</si>
  <si>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</si>
  <si>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</si>
  <si>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</si>
  <si>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</si>
  <si>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</si>
  <si>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</si>
  <si>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</si>
  <si>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</si>
  <si>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</si>
  <si>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</si>
  <si>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</si>
  <si>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</si>
  <si>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</si>
  <si>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</si>
  <si>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</si>
  <si>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</si>
  <si>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</si>
  <si>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</si>
  <si>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</si>
  <si>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</si>
  <si>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</si>
  <si>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</si>
  <si>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</si>
  <si>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</si>
  <si>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</si>
  <si>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</si>
  <si>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</si>
  <si>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</si>
  <si>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</si>
  <si>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</si>
  <si>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</si>
  <si>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</si>
  <si>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</si>
  <si>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</si>
  <si>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</si>
  <si>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</si>
  <si>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</si>
  <si>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</si>
  <si>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</si>
  <si>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</si>
  <si>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</si>
  <si>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</si>
  <si>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</si>
  <si>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</si>
  <si>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</si>
  <si>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</si>
  <si>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</si>
  <si>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</si>
  <si>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</si>
  <si>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</si>
  <si>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</si>
  <si>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</si>
  <si>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</si>
  <si>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</si>
  <si>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</si>
  <si>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</si>
  <si>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</si>
  <si>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</si>
  <si>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</si>
  <si>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</si>
  <si>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</si>
  <si>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</si>
  <si>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</si>
  <si>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</si>
  <si>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</si>
  <si>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</si>
  <si>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</si>
  <si>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</si>
  <si>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</si>
  <si>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</si>
  <si>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</si>
  <si>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</si>
  <si>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</si>
  <si>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</si>
  <si>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</si>
  <si>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</si>
  <si>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</si>
  <si>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</si>
  <si>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</si>
  <si>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</si>
  <si>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</si>
  <si>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</si>
  <si>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</si>
  <si>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</si>
  <si>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</si>
  <si>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</si>
  <si>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</si>
  <si>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</si>
  <si>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</si>
  <si>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</si>
  <si>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</si>
  <si>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</si>
  <si>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</si>
  <si>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</si>
  <si>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</si>
  <si>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</si>
  <si>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</si>
  <si>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</si>
  <si>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</si>
  <si>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</si>
  <si>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</si>
  <si>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</si>
  <si>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</si>
  <si>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</si>
  <si>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</si>
  <si>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</si>
  <si>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</si>
  <si>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</si>
  <si>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</si>
  <si>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</si>
  <si>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</si>
  <si>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</si>
  <si>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</si>
  <si>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</si>
  <si>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</si>
  <si>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</si>
  <si>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</si>
  <si>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</si>
  <si>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</si>
  <si>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</si>
  <si>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</si>
  <si>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</si>
  <si>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</si>
  <si>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</si>
  <si>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</si>
  <si>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</si>
  <si>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</si>
  <si>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</si>
  <si>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</si>
  <si>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</si>
  <si>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</si>
  <si>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</si>
  <si>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</si>
  <si>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</si>
  <si>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</si>
  <si>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</si>
  <si>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</si>
  <si>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</si>
  <si>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</si>
  <si>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</si>
  <si>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</si>
  <si>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</si>
  <si>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</si>
  <si>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</si>
  <si>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</si>
  <si>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</si>
  <si>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</si>
  <si>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</si>
  <si>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</si>
  <si>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</si>
  <si>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</si>
  <si>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</si>
  <si>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</si>
  <si>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</si>
  <si>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</si>
  <si>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</si>
  <si>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</si>
  <si>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</si>
  <si>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</si>
  <si>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</si>
  <si>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</si>
  <si>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</si>
  <si>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</si>
  <si>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</si>
  <si>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</si>
  <si>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</si>
  <si>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</si>
  <si>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</si>
  <si>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</si>
  <si>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</si>
  <si>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</si>
  <si>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</si>
  <si>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</si>
  <si>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</si>
  <si>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</si>
  <si>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</si>
  <si>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</si>
  <si>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</si>
  <si>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</si>
  <si>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</si>
  <si>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</si>
  <si>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</si>
  <si>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</si>
  <si>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</si>
  <si>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</si>
  <si>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</si>
  <si>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</si>
  <si>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</si>
  <si>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</si>
  <si>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</si>
  <si>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</si>
  <si>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</si>
  <si>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</si>
  <si>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</si>
  <si>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</si>
  <si>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</si>
  <si>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</si>
  <si>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</si>
  <si>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</si>
  <si>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</si>
  <si>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</si>
  <si>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</si>
  <si>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</si>
  <si>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</si>
  <si>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</si>
  <si>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</si>
  <si>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</si>
  <si>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</si>
  <si>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</si>
  <si>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</si>
  <si>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</si>
  <si>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</si>
  <si>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</si>
  <si>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</si>
  <si>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</si>
  <si>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</si>
  <si>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</si>
  <si>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</si>
  <si>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</si>
  <si>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</si>
  <si>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</si>
  <si>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</si>
  <si>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</si>
  <si>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</si>
  <si>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</si>
  <si>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</si>
  <si>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</si>
  <si>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</si>
  <si>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</si>
  <si>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C:\Users\USER\Desktop\1.BKP.xlsb</t>
  </si>
  <si>
    <t>Резервная копия создана: C:\Users\USER\Desktop\1.BKP.xlsb</t>
  </si>
  <si>
    <t>Создание книги для установки обновлений...</t>
  </si>
  <si>
    <t>Файл обновления загружен: C:\Users\USER\Desktop\UPDATE.FAS.JKH.OPEN.INFO.PRICE.WARM.TO.1.0.2.75.xls</t>
  </si>
  <si>
    <t>население и приравненные категории</t>
  </si>
  <si>
    <t>Нет доступных обновлений для отчёта с кодом FAS.JKH.OPEN.INFO.PRICE.WARM!</t>
  </si>
  <si>
    <t>17.12.2019</t>
  </si>
  <si>
    <t>Бежаницкий район</t>
  </si>
  <si>
    <t>58604000</t>
  </si>
  <si>
    <t>Бежаницкое</t>
  </si>
  <si>
    <t>58604415</t>
  </si>
  <si>
    <t>Бежаницы</t>
  </si>
  <si>
    <t>58604151</t>
  </si>
  <si>
    <t>Лющикская волость</t>
  </si>
  <si>
    <t>58604456</t>
  </si>
  <si>
    <t>Полистовское</t>
  </si>
  <si>
    <t>58604472</t>
  </si>
  <si>
    <t>Чихачевское</t>
  </si>
  <si>
    <t>58604482</t>
  </si>
  <si>
    <t>Великолукский район</t>
  </si>
  <si>
    <t>58606000</t>
  </si>
  <si>
    <t>Лычевская волость</t>
  </si>
  <si>
    <t>58606424</t>
  </si>
  <si>
    <t>Переслегинская волость</t>
  </si>
  <si>
    <t>58606432</t>
  </si>
  <si>
    <t>Пореченская волость</t>
  </si>
  <si>
    <t>58606436</t>
  </si>
  <si>
    <t>Шелковская волость</t>
  </si>
  <si>
    <t>58606452</t>
  </si>
  <si>
    <t>Гдовский район</t>
  </si>
  <si>
    <t>58608000</t>
  </si>
  <si>
    <t>Гдов</t>
  </si>
  <si>
    <t>58608101</t>
  </si>
  <si>
    <t>Добручинская волость</t>
  </si>
  <si>
    <t>58608412</t>
  </si>
  <si>
    <t>Плесновская волость</t>
  </si>
  <si>
    <t>58608420</t>
  </si>
  <si>
    <t>Полновская волость</t>
  </si>
  <si>
    <t>58608424</t>
  </si>
  <si>
    <t>Самолвовская волость</t>
  </si>
  <si>
    <t>58608432</t>
  </si>
  <si>
    <t>Спицинская волость</t>
  </si>
  <si>
    <t>58608436</t>
  </si>
  <si>
    <t>Черневская волость</t>
  </si>
  <si>
    <t>58608440</t>
  </si>
  <si>
    <t>Юшкинская волость</t>
  </si>
  <si>
    <t>58608444</t>
  </si>
  <si>
    <t>Дедовичский район</t>
  </si>
  <si>
    <t>58610000</t>
  </si>
  <si>
    <t>Вязьевская волость</t>
  </si>
  <si>
    <t>58610407</t>
  </si>
  <si>
    <t>Дедовичи</t>
  </si>
  <si>
    <t>58610151</t>
  </si>
  <si>
    <t>Пожеревицкая волость</t>
  </si>
  <si>
    <t>58610445</t>
  </si>
  <si>
    <t>Шелонская волость</t>
  </si>
  <si>
    <t>58610460</t>
  </si>
  <si>
    <t>Дновский район</t>
  </si>
  <si>
    <t>58612000</t>
  </si>
  <si>
    <t>Выскодская волость</t>
  </si>
  <si>
    <t>58612411</t>
  </si>
  <si>
    <t>Дно</t>
  </si>
  <si>
    <t>58612101</t>
  </si>
  <si>
    <t>Искровская волость</t>
  </si>
  <si>
    <t>58612433</t>
  </si>
  <si>
    <t>Красногородский район</t>
  </si>
  <si>
    <t>58614000</t>
  </si>
  <si>
    <t>Красногородск</t>
  </si>
  <si>
    <t>58614151</t>
  </si>
  <si>
    <t>Красногородская волость</t>
  </si>
  <si>
    <t>58614433</t>
  </si>
  <si>
    <t>Пограничная волость</t>
  </si>
  <si>
    <t>58614450</t>
  </si>
  <si>
    <t>Куньинский район</t>
  </si>
  <si>
    <t>58616000</t>
  </si>
  <si>
    <t>Жижицкая волость</t>
  </si>
  <si>
    <t>58616411</t>
  </si>
  <si>
    <t>Каськовская волость</t>
  </si>
  <si>
    <t>58616423</t>
  </si>
  <si>
    <t>Куньинская волость</t>
  </si>
  <si>
    <t>58616425</t>
  </si>
  <si>
    <t>Кунья</t>
  </si>
  <si>
    <t>58616151</t>
  </si>
  <si>
    <t>Пухновская волость</t>
  </si>
  <si>
    <t>58616455</t>
  </si>
  <si>
    <t>Локнянский район</t>
  </si>
  <si>
    <t>58618000</t>
  </si>
  <si>
    <t>Локня</t>
  </si>
  <si>
    <t>58618151</t>
  </si>
  <si>
    <t>Михайловская волость</t>
  </si>
  <si>
    <t>58618444</t>
  </si>
  <si>
    <t>Подберезинская волость</t>
  </si>
  <si>
    <t>58618455</t>
  </si>
  <si>
    <t>Самолуковская волость</t>
  </si>
  <si>
    <t>58618466</t>
  </si>
  <si>
    <t>Невельский район</t>
  </si>
  <si>
    <t>58620000</t>
  </si>
  <si>
    <t>Артемовская волость</t>
  </si>
  <si>
    <t>58620402</t>
  </si>
  <si>
    <t>Ивановская волость</t>
  </si>
  <si>
    <t>58620410</t>
  </si>
  <si>
    <t>Невель</t>
  </si>
  <si>
    <t>58620101</t>
  </si>
  <si>
    <t>Плисская волость</t>
  </si>
  <si>
    <t>58620440</t>
  </si>
  <si>
    <t>Туричинская волость</t>
  </si>
  <si>
    <t>58620450</t>
  </si>
  <si>
    <t>Усть-Долысская волость</t>
  </si>
  <si>
    <t>58620460</t>
  </si>
  <si>
    <t>Новоржевский район</t>
  </si>
  <si>
    <t>58623000</t>
  </si>
  <si>
    <t>Вехнянская волость</t>
  </si>
  <si>
    <t>58623405</t>
  </si>
  <si>
    <t>Выборгская волость</t>
  </si>
  <si>
    <t>58623420</t>
  </si>
  <si>
    <t>Новоржев</t>
  </si>
  <si>
    <t>58623101</t>
  </si>
  <si>
    <t>Новоржевская волость</t>
  </si>
  <si>
    <t>58623426</t>
  </si>
  <si>
    <t>Новосокольнический район</t>
  </si>
  <si>
    <t>58626000</t>
  </si>
  <si>
    <t>Вязовская волость</t>
  </si>
  <si>
    <t>58626413</t>
  </si>
  <si>
    <t>Маевская волость</t>
  </si>
  <si>
    <t>58626425</t>
  </si>
  <si>
    <t>Насвинская волость</t>
  </si>
  <si>
    <t>58626430</t>
  </si>
  <si>
    <t>Новосокольники</t>
  </si>
  <si>
    <t>58626101</t>
  </si>
  <si>
    <t>Пригородная волость</t>
  </si>
  <si>
    <t>58626436</t>
  </si>
  <si>
    <t>Опочецкий район</t>
  </si>
  <si>
    <t>58629000</t>
  </si>
  <si>
    <t>Болгатовская</t>
  </si>
  <si>
    <t>58629405</t>
  </si>
  <si>
    <t>Варыгинская волость</t>
  </si>
  <si>
    <t>58629408</t>
  </si>
  <si>
    <t>Глубоковская волость</t>
  </si>
  <si>
    <t>58629410</t>
  </si>
  <si>
    <t>Опочка</t>
  </si>
  <si>
    <t>58629101</t>
  </si>
  <si>
    <t>58629460</t>
  </si>
  <si>
    <t>Островский район</t>
  </si>
  <si>
    <t>58633000</t>
  </si>
  <si>
    <t>Бережанская волость</t>
  </si>
  <si>
    <t>58633404</t>
  </si>
  <si>
    <t>Воронцовская волость</t>
  </si>
  <si>
    <t>58633412</t>
  </si>
  <si>
    <t>Горайская волость</t>
  </si>
  <si>
    <t>58633416</t>
  </si>
  <si>
    <t>Остров</t>
  </si>
  <si>
    <t>58633101</t>
  </si>
  <si>
    <t>Островская волость</t>
  </si>
  <si>
    <t>58633421</t>
  </si>
  <si>
    <t>Палкинский район</t>
  </si>
  <si>
    <t>58637000</t>
  </si>
  <si>
    <t>Качановская волость</t>
  </si>
  <si>
    <t>58637412</t>
  </si>
  <si>
    <t>Новоуситовская волость</t>
  </si>
  <si>
    <t>58637423</t>
  </si>
  <si>
    <t>Палкино</t>
  </si>
  <si>
    <t>58637151</t>
  </si>
  <si>
    <t>Палкинская волость</t>
  </si>
  <si>
    <t>58637428</t>
  </si>
  <si>
    <t>Черская волость</t>
  </si>
  <si>
    <t>58637440</t>
  </si>
  <si>
    <t>Печорский район</t>
  </si>
  <si>
    <t>58640000</t>
  </si>
  <si>
    <t>Круппская волость</t>
  </si>
  <si>
    <t>58640422</t>
  </si>
  <si>
    <t>Лавровская волость</t>
  </si>
  <si>
    <t>58640434</t>
  </si>
  <si>
    <t>Новоизборская волость</t>
  </si>
  <si>
    <t>58640445</t>
  </si>
  <si>
    <t>Печоры</t>
  </si>
  <si>
    <t>58640101</t>
  </si>
  <si>
    <t>Плюсский район</t>
  </si>
  <si>
    <t>58643000</t>
  </si>
  <si>
    <t>Заплюсье</t>
  </si>
  <si>
    <t>58643158</t>
  </si>
  <si>
    <t>Лядская волость</t>
  </si>
  <si>
    <t>58643455</t>
  </si>
  <si>
    <t>Плюсса</t>
  </si>
  <si>
    <t>58643151</t>
  </si>
  <si>
    <t>Порховский район</t>
  </si>
  <si>
    <t>58647000</t>
  </si>
  <si>
    <t>Дубровенская волость</t>
  </si>
  <si>
    <t>58647420</t>
  </si>
  <si>
    <t>Полонская волость</t>
  </si>
  <si>
    <t>58647475</t>
  </si>
  <si>
    <t>Порхов</t>
  </si>
  <si>
    <t>58647101</t>
  </si>
  <si>
    <t>Славковская волость</t>
  </si>
  <si>
    <t>58647460</t>
  </si>
  <si>
    <t>Псковский район</t>
  </si>
  <si>
    <t>58649000</t>
  </si>
  <si>
    <t>Ершовская волость</t>
  </si>
  <si>
    <t>58649418</t>
  </si>
  <si>
    <t>Завеличенская волость</t>
  </si>
  <si>
    <t>58649420</t>
  </si>
  <si>
    <t>Карамышевская волость</t>
  </si>
  <si>
    <t>58649432</t>
  </si>
  <si>
    <t>Краснопрудская волость</t>
  </si>
  <si>
    <t>58649436</t>
  </si>
  <si>
    <t>Логозовская волость</t>
  </si>
  <si>
    <t>58649440</t>
  </si>
  <si>
    <t>Межселенная территория Псковского муниципального района, включающая территорию Залитских островов (о им Залита, о Талабенец, о им Белова)</t>
  </si>
  <si>
    <t>58649728</t>
  </si>
  <si>
    <t>Писковическая волость</t>
  </si>
  <si>
    <t>58649454</t>
  </si>
  <si>
    <t>Середкинская волость</t>
  </si>
  <si>
    <t>58649456</t>
  </si>
  <si>
    <t>Торошинская волость</t>
  </si>
  <si>
    <t>58649468</t>
  </si>
  <si>
    <t>Тямшанская волость</t>
  </si>
  <si>
    <t>58649472</t>
  </si>
  <si>
    <t>Ядровская волость</t>
  </si>
  <si>
    <t>58649476</t>
  </si>
  <si>
    <t>Пустошкинский район</t>
  </si>
  <si>
    <t>58650000</t>
  </si>
  <si>
    <t>Алольская волость</t>
  </si>
  <si>
    <t>58650404</t>
  </si>
  <si>
    <t>Гультяевская волость</t>
  </si>
  <si>
    <t>58650434</t>
  </si>
  <si>
    <t>Забельская волость</t>
  </si>
  <si>
    <t>58650445</t>
  </si>
  <si>
    <t>58650464</t>
  </si>
  <si>
    <t>Пустошка</t>
  </si>
  <si>
    <t>58650101</t>
  </si>
  <si>
    <t>Щукинская волость</t>
  </si>
  <si>
    <t>58650476</t>
  </si>
  <si>
    <t>Пушкиногорский район</t>
  </si>
  <si>
    <t>58651000</t>
  </si>
  <si>
    <t>Велейская волость</t>
  </si>
  <si>
    <t>58651408</t>
  </si>
  <si>
    <t>Пушкиногорье</t>
  </si>
  <si>
    <t>58651152</t>
  </si>
  <si>
    <t>Пыталовский район</t>
  </si>
  <si>
    <t>58653000</t>
  </si>
  <si>
    <t>Гавровская волость</t>
  </si>
  <si>
    <t>58653410</t>
  </si>
  <si>
    <t>Линовская волость</t>
  </si>
  <si>
    <t>58653430</t>
  </si>
  <si>
    <t>Пыталово</t>
  </si>
  <si>
    <t>58653101</t>
  </si>
  <si>
    <t>Утроинская волость</t>
  </si>
  <si>
    <t>58653463</t>
  </si>
  <si>
    <t>Себежский район</t>
  </si>
  <si>
    <t>58654000</t>
  </si>
  <si>
    <t>Идрица</t>
  </si>
  <si>
    <t>58654153</t>
  </si>
  <si>
    <t>Красноармейская волость</t>
  </si>
  <si>
    <t>58654430</t>
  </si>
  <si>
    <t>Себеж</t>
  </si>
  <si>
    <t>58654101</t>
  </si>
  <si>
    <t>Себежское</t>
  </si>
  <si>
    <t>58654471</t>
  </si>
  <si>
    <t>Сосновый бор</t>
  </si>
  <si>
    <t>58654158</t>
  </si>
  <si>
    <t>Струго-Красненский район</t>
  </si>
  <si>
    <t>58656000</t>
  </si>
  <si>
    <t>Марьинская волость</t>
  </si>
  <si>
    <t>58656421</t>
  </si>
  <si>
    <t>Новосельская волость</t>
  </si>
  <si>
    <t>58656443</t>
  </si>
  <si>
    <t>Струги Красные</t>
  </si>
  <si>
    <t>58656151</t>
  </si>
  <si>
    <t>Усвятский район</t>
  </si>
  <si>
    <t>58658000</t>
  </si>
  <si>
    <t>Усвятская волость</t>
  </si>
  <si>
    <t>58658452</t>
  </si>
  <si>
    <t>Усвяты</t>
  </si>
  <si>
    <t>58658151</t>
  </si>
  <si>
    <t>Церковищенская волость</t>
  </si>
  <si>
    <t>58658463</t>
  </si>
  <si>
    <t>город Великие Луки</t>
  </si>
  <si>
    <t>58710000</t>
  </si>
  <si>
    <t>город Псков</t>
  </si>
  <si>
    <t>58701000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</si>
  <si>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</si>
  <si>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</si>
  <si>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</si>
  <si>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</si>
  <si>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</si>
  <si>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</si>
  <si>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</si>
  <si>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</si>
  <si>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</si>
  <si>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</si>
  <si>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</si>
  <si>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</si>
  <si>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</si>
  <si>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</si>
  <si>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</si>
  <si>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</si>
  <si>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31.12.2024</t>
  </si>
  <si>
    <t>АО "Нева Энергия"</t>
  </si>
  <si>
    <t>7802312374</t>
  </si>
  <si>
    <t>780201001</t>
  </si>
  <si>
    <t>Государственный комитет Псковской области по тарифам и энергетике</t>
  </si>
  <si>
    <t>11.12.2019</t>
  </si>
  <si>
    <t>http://tarif.pskov.ru/deystvuyushchie-tarify/teplosnabzhenie</t>
  </si>
  <si>
    <t>194044, г. Санкт-Перербург, Зеленков пер., д. 7а, литер Б</t>
  </si>
  <si>
    <t>Ладонкин Антон Николаевич</t>
  </si>
  <si>
    <t>Рейман Ольга Викторовна</t>
  </si>
  <si>
    <t>экономист</t>
  </si>
  <si>
    <t>8-(81131)-2-17-53</t>
  </si>
  <si>
    <t>olga.reiman@yandex.ru</t>
  </si>
  <si>
    <t>О</t>
  </si>
  <si>
    <t>Гдовский район, Гдов (58608101);</t>
  </si>
  <si>
    <t>Пушкиногорский район, Пушкиногорье (58651152);</t>
  </si>
  <si>
    <t>Пушкиногорский район, Пушкиногорский район (58651000);</t>
  </si>
  <si>
    <t>Производство тепловой энергии. Некомбинированная выработка; Передача. Тепловая энергия; Сбыт. Тепловая энергия</t>
  </si>
  <si>
    <t>Тариф на тепловую энергию</t>
  </si>
  <si>
    <t>30.06.2020</t>
  </si>
  <si>
    <t>01.07.2020</t>
  </si>
  <si>
    <t>31.12.2020</t>
  </si>
  <si>
    <t>1.1.2</t>
  </si>
  <si>
    <t>Договор Гдов</t>
  </si>
  <si>
    <t>Договор Пушкинские Горы</t>
  </si>
  <si>
    <t>https://portal.eias.ru/Portal/DownloadPage.aspx?type=12&amp;guid=465d2b15-af9f-41b7-a80e-bc65cd347f5a</t>
  </si>
  <si>
    <t>https://portal.eias.ru/Portal/DownloadPage.aspx?type=12&amp;guid=07fde085-a5ee-4844-a313-d698e567cf39</t>
  </si>
  <si>
    <t>АО "Нева Энергия" имеет 2 филиала в г.Гдов и в Пушкиногорском районе</t>
  </si>
  <si>
    <t>Тарифы для Пушкиногорского района установлены приказом №214-т от 17.12.2018</t>
  </si>
  <si>
    <t>Заполнение тарифов по обоим приказам в одном шаблоне, чтобы не произошло замещения одного шаблона другим, так как наименование организации в реестре одно</t>
  </si>
  <si>
    <t>Тарифы для г.Гдов установлены приказом №223-т от 11.12.2019</t>
  </si>
  <si>
    <t>01.01.2021</t>
  </si>
  <si>
    <t>30.06.2021</t>
  </si>
  <si>
    <t>01.07.2021</t>
  </si>
  <si>
    <t>31.12.2021</t>
  </si>
  <si>
    <t>01.01.2022</t>
  </si>
  <si>
    <t>30.06.2022</t>
  </si>
  <si>
    <t>01.07.2022</t>
  </si>
  <si>
    <t>31.12.2022</t>
  </si>
  <si>
    <t>01.01.2023</t>
  </si>
  <si>
    <t>30.06.2023</t>
  </si>
  <si>
    <t>01.07.2023</t>
  </si>
  <si>
    <t>31.12.2023</t>
  </si>
  <si>
    <t>01.01.2024</t>
  </si>
  <si>
    <t>30.06.2024</t>
  </si>
  <si>
    <t>01.07.2024</t>
  </si>
  <si>
    <t>20.12.2019 14:54:12</t>
  </si>
  <si>
    <t>№223-т от 11.12.2019; №247-т от 17.12.2019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</si>
</sst>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41" fillId="0" borderId="5" xfId="53"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31</xdr:row>
      <xdr:rowOff>0</xdr:rowOff>
    </xdr:from>
    <xdr:to>
      <xdr:col>18</xdr:col>
      <xdr:colOff>228600</xdr:colOff>
      <xdr:row>31</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7372350" y="52387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29475" y="3357563"/>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8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8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800-0000DAE8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68350" y="809625"/>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35</xdr:row>
      <xdr:rowOff>2</xdr:rowOff>
    </xdr:from>
    <xdr:to>
      <xdr:col>4</xdr:col>
      <xdr:colOff>3343276</xdr:colOff>
      <xdr:row>36</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49</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17.12.2019</v>
      </c>
      <c r="I7" s="196" t="s">
        <v>493</v>
      </c>
      <c r="J7" s="333"/>
      <c r="K7" s="213"/>
      <c r="L7" s="213"/>
      <c r="M7" s="213"/>
      <c r="N7" s="213"/>
      <c r="O7" s="213"/>
      <c r="P7" s="213"/>
      <c r="Q7" s="213"/>
      <c r="R7" s="213"/>
      <c r="S7" s="213"/>
      <c r="T7" s="213"/>
    </row>
    <row r="8" spans="1:20" s="190" customFormat="1" ht="45">
      <c r="A8" s="1214">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e">
        <f ca="1">"4."&amp;mergeValue(A11) &amp;"."&amp;mergeValue(B11)</f>
        <v>#NAME?</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e">
        <f ca="1">"4."&amp;mergeValue(A13) &amp;"."&amp;mergeValue(B13)&amp;"."&amp;mergeValue(C13)&amp;"."&amp;mergeValue(D13)</f>
        <v>#NAME?</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42" t="s">
        <v>630</v>
      </c>
      <c r="M5" s="1242"/>
      <c r="N5" s="1242"/>
      <c r="O5" s="1242"/>
      <c r="P5" s="1242"/>
      <c r="Q5" s="1242"/>
      <c r="R5" s="1242"/>
      <c r="S5" s="1242"/>
      <c r="T5" s="1242"/>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9" t="str">
        <f>IF(NameOrPr_ch="",IF(NameOrPr="","",NameOrPr),NameOrPr_ch)</f>
        <v>Государственный комитет Псковской области по тарифам и энергетике</v>
      </c>
      <c r="P7" s="1219"/>
      <c r="Q7" s="1219"/>
      <c r="R7" s="1219"/>
      <c r="S7" s="1219"/>
      <c r="T7" s="1219"/>
      <c r="U7" s="583"/>
      <c r="V7" s="583"/>
      <c r="W7" s="520"/>
      <c r="X7" s="591"/>
      <c r="Y7" s="591"/>
      <c r="Z7" s="591"/>
      <c r="AA7" s="591"/>
      <c r="AB7" s="591"/>
      <c r="AC7" s="591"/>
    </row>
    <row r="8" spans="1:29" s="571" customFormat="1" ht="18.75">
      <c r="A8" s="591"/>
      <c r="B8" s="591"/>
      <c r="C8" s="591"/>
      <c r="D8" s="591"/>
      <c r="E8" s="591"/>
      <c r="F8" s="591"/>
      <c r="G8" s="591"/>
      <c r="H8" s="591"/>
      <c r="L8" s="500"/>
      <c r="M8" s="618" t="s">
        <v>595</v>
      </c>
      <c r="N8" s="667"/>
      <c r="O8" s="1219" t="str">
        <f>IF(datePr_ch="",IF(datePr="","",datePr),datePr_ch)</f>
        <v>11.12.2019</v>
      </c>
      <c r="P8" s="1219"/>
      <c r="Q8" s="1219"/>
      <c r="R8" s="1219"/>
      <c r="S8" s="1219"/>
      <c r="T8" s="1219"/>
      <c r="U8" s="583"/>
      <c r="V8" s="583"/>
      <c r="W8" s="520"/>
      <c r="X8" s="591"/>
      <c r="Y8" s="591"/>
      <c r="Z8" s="591"/>
      <c r="AA8" s="591"/>
      <c r="AB8" s="591"/>
      <c r="AC8" s="591"/>
    </row>
    <row r="9" spans="1:29" s="571" customFormat="1" ht="18.75">
      <c r="A9" s="591"/>
      <c r="B9" s="591"/>
      <c r="C9" s="591"/>
      <c r="D9" s="591"/>
      <c r="E9" s="591"/>
      <c r="F9" s="591"/>
      <c r="G9" s="591"/>
      <c r="H9" s="591"/>
      <c r="L9" s="553"/>
      <c r="M9" s="618" t="s">
        <v>594</v>
      </c>
      <c r="N9" s="667"/>
      <c r="O9" s="1219" t="str">
        <f>IF(numberPr_ch="",IF(numberPr="","",numberPr),numberPr_ch)</f>
        <v>№223-т от 11.12.2019; №247-т от 17.12.2019</v>
      </c>
      <c r="P9" s="1219"/>
      <c r="Q9" s="1219"/>
      <c r="R9" s="1219"/>
      <c r="S9" s="1219"/>
      <c r="T9" s="1219"/>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9" t="str">
        <f>IF(IstPub_ch="",IF(IstPub="","",IstPub),IstPub_ch)</f>
        <v>http://tarif.pskov.ru/deystvuyushchie-tarify/teplosnabzhenie</v>
      </c>
      <c r="P10" s="1219"/>
      <c r="Q10" s="1219"/>
      <c r="R10" s="1219"/>
      <c r="S10" s="1219"/>
      <c r="T10" s="1219"/>
      <c r="U10" s="583"/>
      <c r="V10" s="583"/>
      <c r="W10" s="520"/>
      <c r="X10" s="591"/>
      <c r="Y10" s="591"/>
      <c r="Z10" s="591"/>
      <c r="AA10" s="591"/>
      <c r="AB10" s="591"/>
      <c r="AC10" s="591"/>
    </row>
    <row r="11" spans="1:29"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c r="AC11" s="591"/>
    </row>
    <row r="12" spans="1:29">
      <c r="J12" s="530"/>
      <c r="K12" s="530"/>
      <c r="L12" s="525"/>
      <c r="M12" s="525"/>
      <c r="N12" s="503"/>
      <c r="O12" s="1220"/>
      <c r="P12" s="1220"/>
      <c r="Q12" s="1220"/>
      <c r="R12" s="1220"/>
      <c r="S12" s="1220"/>
      <c r="T12" s="1220"/>
      <c r="U12" s="1220"/>
    </row>
    <row r="13" spans="1:29">
      <c r="J13" s="530"/>
      <c r="K13" s="530"/>
      <c r="L13" s="1156" t="s">
        <v>454</v>
      </c>
      <c r="M13" s="1156"/>
      <c r="N13" s="1156"/>
      <c r="O13" s="1156"/>
      <c r="P13" s="1156"/>
      <c r="Q13" s="1156"/>
      <c r="R13" s="1156"/>
      <c r="S13" s="1156"/>
      <c r="T13" s="1156"/>
      <c r="U13" s="1156"/>
      <c r="V13" s="1156"/>
      <c r="W13" s="1156" t="s">
        <v>455</v>
      </c>
    </row>
    <row r="14" spans="1:29" ht="14.25" customHeight="1">
      <c r="J14" s="530"/>
      <c r="K14" s="530"/>
      <c r="L14" s="1226" t="s">
        <v>92</v>
      </c>
      <c r="M14" s="1226" t="s">
        <v>638</v>
      </c>
      <c r="N14" s="662"/>
      <c r="O14" s="1227" t="s">
        <v>640</v>
      </c>
      <c r="P14" s="1228"/>
      <c r="Q14" s="1228"/>
      <c r="R14" s="1228"/>
      <c r="S14" s="1228"/>
      <c r="T14" s="1229"/>
      <c r="U14" s="1237" t="s">
        <v>341</v>
      </c>
      <c r="V14" s="1223" t="s">
        <v>275</v>
      </c>
      <c r="W14" s="1156"/>
    </row>
    <row r="15" spans="1:29" ht="14.25" customHeight="1">
      <c r="J15" s="530"/>
      <c r="K15" s="530"/>
      <c r="L15" s="1226"/>
      <c r="M15" s="1226"/>
      <c r="N15" s="663"/>
      <c r="O15" s="1232" t="s">
        <v>604</v>
      </c>
      <c r="P15" s="1230" t="s">
        <v>271</v>
      </c>
      <c r="Q15" s="1231"/>
      <c r="R15" s="1234" t="s">
        <v>653</v>
      </c>
      <c r="S15" s="1235"/>
      <c r="T15" s="1236"/>
      <c r="U15" s="1238"/>
      <c r="V15" s="1224"/>
      <c r="W15" s="1156"/>
    </row>
    <row r="16" spans="1:29" ht="33.75" customHeight="1">
      <c r="J16" s="530"/>
      <c r="K16" s="530"/>
      <c r="L16" s="1226"/>
      <c r="M16" s="1226"/>
      <c r="N16" s="664"/>
      <c r="O16" s="1233"/>
      <c r="P16" s="536" t="s">
        <v>605</v>
      </c>
      <c r="Q16" s="536" t="s">
        <v>6</v>
      </c>
      <c r="R16" s="537" t="s">
        <v>274</v>
      </c>
      <c r="S16" s="1221" t="s">
        <v>273</v>
      </c>
      <c r="T16" s="1222"/>
      <c r="U16" s="1239"/>
      <c r="V16" s="1225"/>
      <c r="W16" s="1156"/>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9" ht="22.5">
      <c r="A18" s="1245">
        <v>1</v>
      </c>
      <c r="B18" s="866"/>
      <c r="C18" s="866"/>
      <c r="D18" s="866"/>
      <c r="E18" s="867"/>
      <c r="F18" s="868"/>
      <c r="G18" s="868"/>
      <c r="H18" s="868"/>
      <c r="I18" s="869"/>
      <c r="J18" s="864"/>
      <c r="K18" s="871"/>
      <c r="L18" s="594" t="e">
        <f ca="1">mergeValue(A18)</f>
        <v>#NAME?</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c r="AC18" s="590"/>
    </row>
    <row r="19" spans="1:29" ht="22.5">
      <c r="A19" s="1245"/>
      <c r="B19" s="1245">
        <v>1</v>
      </c>
      <c r="C19" s="866"/>
      <c r="D19" s="866"/>
      <c r="E19" s="868"/>
      <c r="F19" s="868"/>
      <c r="G19" s="868"/>
      <c r="H19" s="868"/>
      <c r="I19" s="863"/>
      <c r="J19" s="862"/>
      <c r="K19" s="865"/>
      <c r="L19" s="594" t="e">
        <f ca="1">mergeValue(A19) &amp;"."&amp; mergeValue(B19)</f>
        <v>#NAME?</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c r="AC19" s="590"/>
    </row>
    <row r="20" spans="1:29" ht="22.5">
      <c r="A20" s="1245"/>
      <c r="B20" s="1245"/>
      <c r="C20" s="1245">
        <v>1</v>
      </c>
      <c r="D20" s="866"/>
      <c r="E20" s="868"/>
      <c r="F20" s="868"/>
      <c r="G20" s="868"/>
      <c r="H20" s="868"/>
      <c r="I20" s="870"/>
      <c r="J20" s="862"/>
      <c r="K20" s="865"/>
      <c r="L20" s="594" t="e">
        <f ca="1">mergeValue(A20) &amp;"."&amp; mergeValue(B20)&amp;"."&amp; mergeValue(C20)</f>
        <v>#NAME?</v>
      </c>
      <c r="M20" s="548" t="s">
        <v>7</v>
      </c>
      <c r="N20" s="647"/>
      <c r="O20" s="1246"/>
      <c r="P20" s="1246"/>
      <c r="Q20" s="1246"/>
      <c r="R20" s="1246"/>
      <c r="S20" s="1246"/>
      <c r="T20" s="1246"/>
      <c r="U20" s="1246"/>
      <c r="V20" s="1246"/>
      <c r="W20" s="631" t="s">
        <v>632</v>
      </c>
      <c r="Y20" s="590"/>
      <c r="Z20" s="590" t="str">
        <f t="shared" si="0"/>
        <v xml:space="preserve">Наименование системы теплоснабжения </v>
      </c>
      <c r="AA20" s="590"/>
      <c r="AB20" s="590"/>
      <c r="AC20" s="590"/>
    </row>
    <row r="21" spans="1:29" ht="22.5">
      <c r="A21" s="1245"/>
      <c r="B21" s="1245"/>
      <c r="C21" s="1245"/>
      <c r="D21" s="1245">
        <v>1</v>
      </c>
      <c r="E21" s="868"/>
      <c r="F21" s="868"/>
      <c r="G21" s="868"/>
      <c r="H21" s="868"/>
      <c r="I21" s="870"/>
      <c r="J21" s="862"/>
      <c r="K21" s="865"/>
      <c r="L21" s="594" t="e">
        <f ca="1">mergeValue(A21) &amp;"."&amp; mergeValue(B21)&amp;"."&amp; mergeValue(C21)&amp;"."&amp; mergeValue(D21)</f>
        <v>#NAME?</v>
      </c>
      <c r="M21" s="549" t="s">
        <v>22</v>
      </c>
      <c r="N21" s="647"/>
      <c r="O21" s="1246"/>
      <c r="P21" s="1246"/>
      <c r="Q21" s="1246"/>
      <c r="R21" s="1246"/>
      <c r="S21" s="1246"/>
      <c r="T21" s="1246"/>
      <c r="U21" s="1246"/>
      <c r="V21" s="1246"/>
      <c r="W21" s="631" t="s">
        <v>633</v>
      </c>
      <c r="Y21" s="590"/>
      <c r="Z21" s="590" t="str">
        <f t="shared" si="0"/>
        <v xml:space="preserve">Источник тепловой энергии  </v>
      </c>
      <c r="AA21" s="590"/>
      <c r="AB21" s="590"/>
      <c r="AC21" s="590"/>
    </row>
    <row r="22" spans="1:29" ht="101.25">
      <c r="A22" s="1245"/>
      <c r="B22" s="1245"/>
      <c r="C22" s="1245"/>
      <c r="D22" s="1245"/>
      <c r="E22" s="1245">
        <v>1</v>
      </c>
      <c r="F22" s="868"/>
      <c r="G22" s="868"/>
      <c r="H22" s="866">
        <v>1</v>
      </c>
      <c r="I22" s="1245">
        <v>1</v>
      </c>
      <c r="J22" s="868"/>
      <c r="K22" s="873"/>
      <c r="L22" s="594" t="e">
        <f ca="1">mergeValue(A22) &amp;"."&amp; mergeValue(B22)&amp;"."&amp; mergeValue(C22)&amp;"."&amp; mergeValue(D22)&amp;"."&amp; mergeValue(E22)</f>
        <v>#NAME?</v>
      </c>
      <c r="M22" s="555" t="s">
        <v>9</v>
      </c>
      <c r="N22" s="647"/>
      <c r="O22" s="1247"/>
      <c r="P22" s="1247"/>
      <c r="Q22" s="1247"/>
      <c r="R22" s="1247"/>
      <c r="S22" s="1247"/>
      <c r="T22" s="1247"/>
      <c r="U22" s="1247"/>
      <c r="V22" s="1247"/>
      <c r="W22" s="631" t="s">
        <v>637</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5"/>
      <c r="B23" s="1245"/>
      <c r="C23" s="1245"/>
      <c r="D23" s="1245"/>
      <c r="E23" s="1245"/>
      <c r="F23" s="1245">
        <v>1</v>
      </c>
      <c r="G23" s="866"/>
      <c r="H23" s="866"/>
      <c r="I23" s="1245"/>
      <c r="J23" s="1245">
        <v>1</v>
      </c>
      <c r="K23" s="874"/>
      <c r="L23" s="594" t="e">
        <f ca="1">mergeValue(A23) &amp;"."&amp; mergeValue(B23)&amp;"."&amp; mergeValue(C23)&amp;"."&amp; mergeValue(D23)&amp;"."&amp; mergeValue(E23)&amp;"."&amp; mergeValue(F23)</f>
        <v>#NAME?</v>
      </c>
      <c r="M23" s="556" t="s">
        <v>10</v>
      </c>
      <c r="N23" s="647"/>
      <c r="O23" s="1248"/>
      <c r="P23" s="1249"/>
      <c r="Q23" s="1249"/>
      <c r="R23" s="1249"/>
      <c r="S23" s="1249"/>
      <c r="T23" s="1249"/>
      <c r="U23" s="1249"/>
      <c r="V23" s="1250"/>
      <c r="W23" s="631" t="s">
        <v>635</v>
      </c>
      <c r="Y23" s="590"/>
      <c r="Z23" s="590" t="str">
        <f t="shared" si="0"/>
        <v>Группа потребителей</v>
      </c>
      <c r="AA23" s="590"/>
      <c r="AB23" s="590"/>
      <c r="AC23" s="590"/>
    </row>
    <row r="24" spans="1:29" ht="189" customHeight="1">
      <c r="A24" s="1245"/>
      <c r="B24" s="1245"/>
      <c r="C24" s="1245"/>
      <c r="D24" s="1245"/>
      <c r="E24" s="1245"/>
      <c r="F24" s="1245"/>
      <c r="G24" s="866">
        <v>1</v>
      </c>
      <c r="H24" s="866"/>
      <c r="I24" s="1245"/>
      <c r="J24" s="1245"/>
      <c r="K24" s="874">
        <v>1</v>
      </c>
      <c r="L24" s="594" t="e">
        <f ca="1">mergeValue(A24) &amp;"."&amp; mergeValue(B24)&amp;"."&amp; mergeValue(C24)&amp;"."&amp; mergeValue(D24)&amp;"."&amp; mergeValue(E24)&amp;"."&amp; mergeValue(F24)&amp;"."&amp; mergeValue(G24)</f>
        <v>#NAME?</v>
      </c>
      <c r="M24" s="1070"/>
      <c r="N24" s="647"/>
      <c r="O24" s="563"/>
      <c r="P24" s="563"/>
      <c r="Q24" s="1095"/>
      <c r="R24" s="1240"/>
      <c r="S24" s="1241" t="s">
        <v>84</v>
      </c>
      <c r="T24" s="1240"/>
      <c r="U24" s="1241" t="s">
        <v>85</v>
      </c>
      <c r="V24" s="563"/>
      <c r="W24" s="1216" t="s">
        <v>654</v>
      </c>
      <c r="X24" s="586" t="e">
        <f ca="1">strCheckDate(O25:V25)</f>
        <v>#NAME?</v>
      </c>
      <c r="Y24" s="590"/>
      <c r="Z24" s="590" t="str">
        <f t="shared" si="0"/>
        <v/>
      </c>
      <c r="AA24" s="590"/>
      <c r="AB24" s="590"/>
      <c r="AC24" s="590"/>
    </row>
    <row r="25" spans="1:29" ht="11.25" hidden="1" customHeight="1">
      <c r="A25" s="1245"/>
      <c r="B25" s="1245"/>
      <c r="C25" s="1245"/>
      <c r="D25" s="1245"/>
      <c r="E25" s="1245"/>
      <c r="F25" s="1245"/>
      <c r="G25" s="866"/>
      <c r="H25" s="866"/>
      <c r="I25" s="1245"/>
      <c r="J25" s="1245"/>
      <c r="K25" s="874"/>
      <c r="L25" s="601"/>
      <c r="M25" s="647"/>
      <c r="N25" s="647"/>
      <c r="O25" s="563"/>
      <c r="P25" s="563"/>
      <c r="Q25" s="585" t="str">
        <f>R24 &amp; "-" &amp; T24</f>
        <v>-</v>
      </c>
      <c r="R25" s="1240"/>
      <c r="S25" s="1241"/>
      <c r="T25" s="1240"/>
      <c r="U25" s="1241"/>
      <c r="V25" s="563"/>
      <c r="W25" s="1217"/>
      <c r="Y25" s="590"/>
      <c r="Z25" s="590" t="str">
        <f t="shared" si="0"/>
        <v/>
      </c>
      <c r="AA25" s="590"/>
      <c r="AB25" s="590"/>
      <c r="AC25" s="590"/>
    </row>
    <row r="26" spans="1:29" ht="15" customHeight="1">
      <c r="A26" s="1245"/>
      <c r="B26" s="1245"/>
      <c r="C26" s="1245"/>
      <c r="D26" s="1245"/>
      <c r="E26" s="1245"/>
      <c r="F26" s="1245"/>
      <c r="G26" s="868"/>
      <c r="H26" s="866"/>
      <c r="I26" s="1245"/>
      <c r="J26" s="1245"/>
      <c r="K26" s="873"/>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c r="AC26" s="590"/>
    </row>
    <row r="27" spans="1:29" ht="15" customHeight="1">
      <c r="A27" s="1245"/>
      <c r="B27" s="1245"/>
      <c r="C27" s="1245"/>
      <c r="D27" s="1245"/>
      <c r="E27" s="1245"/>
      <c r="F27" s="868"/>
      <c r="G27" s="868"/>
      <c r="H27" s="866"/>
      <c r="I27" s="1245"/>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5"/>
      <c r="B28" s="1245"/>
      <c r="C28" s="1245"/>
      <c r="D28" s="1245"/>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5"/>
      <c r="B29" s="1245"/>
      <c r="C29" s="1245"/>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5"/>
      <c r="B30" s="1245"/>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5"/>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10" t="s">
        <v>491</v>
      </c>
      <c r="G2" s="1211"/>
      <c r="H2" s="1212"/>
      <c r="I2" s="807"/>
    </row>
    <row r="3" spans="1:20" ht="3" customHeight="1"/>
    <row r="4" spans="1:20" s="1008" customFormat="1" ht="11.25">
      <c r="A4" s="1014"/>
      <c r="B4" s="1014"/>
      <c r="C4" s="1014"/>
      <c r="D4" s="1014"/>
      <c r="F4" s="1156" t="s">
        <v>454</v>
      </c>
      <c r="G4" s="1156"/>
      <c r="H4" s="1156"/>
      <c r="I4" s="1213"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17.12.2019</v>
      </c>
      <c r="I7" s="817" t="s">
        <v>493</v>
      </c>
      <c r="J7" s="616"/>
      <c r="K7" s="1014"/>
      <c r="L7" s="1014"/>
      <c r="M7" s="1014"/>
      <c r="N7" s="1014"/>
      <c r="O7" s="1014"/>
      <c r="P7" s="1014"/>
      <c r="Q7" s="1014"/>
      <c r="R7" s="1014"/>
      <c r="S7" s="1014"/>
      <c r="T7" s="1014"/>
    </row>
    <row r="8" spans="1:20" s="1008" customFormat="1" ht="45">
      <c r="A8" s="1214">
        <v>1</v>
      </c>
      <c r="B8" s="1014"/>
      <c r="C8" s="1014"/>
      <c r="D8" s="1014"/>
      <c r="F8" s="1030" t="e">
        <f ca="1">"2." &amp;mergeValue(A8)</f>
        <v>#NAME?</v>
      </c>
      <c r="G8" s="816" t="s">
        <v>494</v>
      </c>
      <c r="H8" s="1028"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14"/>
      <c r="B9" s="1014"/>
      <c r="C9" s="1014"/>
      <c r="D9" s="1014"/>
      <c r="F9" s="1030" t="e">
        <f ca="1">"3." &amp;mergeValue(A9)</f>
        <v>#NAME?</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4"/>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214"/>
      <c r="B11" s="1214">
        <v>1</v>
      </c>
      <c r="C11" s="1024"/>
      <c r="D11" s="1024"/>
      <c r="F11" s="1030" t="e">
        <f ca="1">"4."&amp;mergeValue(A11) &amp;"."&amp;mergeValue(B11)</f>
        <v>#NAME?</v>
      </c>
      <c r="G11" s="831" t="s">
        <v>591</v>
      </c>
      <c r="H11" s="1028" t="str">
        <f>IF(region_name="","",region_name)</f>
        <v>Псковская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024"/>
      <c r="F12" s="1030" t="e">
        <f ca="1">"4."&amp;mergeValue(A12) &amp;"."&amp;mergeValue(B12)&amp;"."&amp;mergeValue(C12)</f>
        <v>#NAME?</v>
      </c>
      <c r="G12" s="818" t="s">
        <v>497</v>
      </c>
      <c r="H12" s="1028" t="str">
        <f>IF(Территории!H13="","","" &amp; Территории!H13 &amp; "")</f>
        <v>Гдовский район</v>
      </c>
      <c r="I12" s="817" t="s">
        <v>500</v>
      </c>
      <c r="J12" s="616"/>
      <c r="K12" s="1014"/>
      <c r="L12" s="1014"/>
      <c r="M12" s="1014"/>
      <c r="N12" s="1014"/>
      <c r="O12" s="1014"/>
      <c r="P12" s="1014"/>
      <c r="Q12" s="1014"/>
      <c r="R12" s="1014"/>
      <c r="S12" s="1014"/>
      <c r="T12" s="1014"/>
    </row>
    <row r="13" spans="1:20" s="1008" customFormat="1" ht="56.25">
      <c r="A13" s="1214"/>
      <c r="B13" s="1214"/>
      <c r="C13" s="1214"/>
      <c r="D13" s="1024">
        <v>1</v>
      </c>
      <c r="F13" s="1030" t="e">
        <f ca="1">"4."&amp;mergeValue(A13) &amp;"."&amp;mergeValue(B13)&amp;"."&amp;mergeValue(C13)&amp;"."&amp;mergeValue(D13)</f>
        <v>#NAME?</v>
      </c>
      <c r="G13" s="819" t="s">
        <v>498</v>
      </c>
      <c r="H13" s="1028" t="str">
        <f>IF(Территории!R14="","","" &amp; Территории!R14 &amp; "")</f>
        <v>Гдов (58608101)</v>
      </c>
      <c r="I13" s="1107" t="s">
        <v>590</v>
      </c>
      <c r="J13" s="616"/>
      <c r="K13" s="1014"/>
      <c r="L13" s="1014"/>
      <c r="M13" s="1014"/>
      <c r="N13" s="1014"/>
      <c r="O13" s="1014"/>
      <c r="P13" s="1014"/>
      <c r="Q13" s="1014"/>
      <c r="R13" s="1014"/>
      <c r="S13" s="1014"/>
      <c r="T13" s="1014"/>
    </row>
    <row r="14" spans="1:20" s="1008" customFormat="1" ht="45">
      <c r="A14" s="1214">
        <v>2</v>
      </c>
      <c r="B14" s="1014"/>
      <c r="C14" s="1014"/>
      <c r="D14" s="1014"/>
      <c r="F14" s="1030" t="e">
        <f ca="1">"2." &amp;mergeValue(A14)</f>
        <v>#NAME?</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e">
        <f ca="1">"3." &amp;mergeValue(A15)</f>
        <v>#NAME?</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e">
        <f ca="1">"4."&amp;mergeValue(A16)</f>
        <v>#NAME?</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e">
        <f ca="1">"4."&amp;mergeValue(A17) &amp;"."&amp;mergeValue(B17)</f>
        <v>#NAME?</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e">
        <f ca="1">"4."&amp;mergeValue(A18) &amp;"."&amp;mergeValue(B18)&amp;"."&amp;mergeValue(C18)</f>
        <v>#NAME?</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e">
        <f ca="1">"4."&amp;mergeValue(A19) &amp;"."&amp;mergeValue(B19)&amp;"."&amp;mergeValue(C19)&amp;"."&amp;mergeValue(D19)</f>
        <v>#NAME?</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e">
        <f ca="1">"2." &amp;mergeValue(A20)</f>
        <v>#NAME?</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e">
        <f ca="1">"3." &amp;mergeValue(A21)</f>
        <v>#NAME?</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e">
        <f ca="1">"4."&amp;mergeValue(A22)</f>
        <v>#NAME?</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e">
        <f ca="1">"4."&amp;mergeValue(A23) &amp;"."&amp;mergeValue(B23)</f>
        <v>#NAME?</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e">
        <f ca="1">"4."&amp;mergeValue(A24) &amp;"."&amp;mergeValue(B24)&amp;"."&amp;mergeValue(C24)</f>
        <v>#NAME?</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e">
        <f ca="1">"4."&amp;mergeValue(A25) &amp;"."&amp;mergeValue(B25)&amp;"."&amp;mergeValue(C25)&amp;"."&amp;mergeValue(D25)</f>
        <v>#NAME?</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773" customFormat="1" ht="3" customHeight="1">
      <c r="A26" s="774"/>
      <c r="B26" s="774"/>
      <c r="C26" s="774"/>
      <c r="D26" s="774"/>
      <c r="F26" s="626"/>
      <c r="G26" s="627"/>
      <c r="H26" s="628"/>
      <c r="I26" s="629"/>
      <c r="J26" s="774"/>
      <c r="K26" s="774"/>
      <c r="L26" s="774"/>
      <c r="M26" s="774"/>
      <c r="N26" s="774"/>
      <c r="O26" s="774"/>
      <c r="P26" s="774"/>
      <c r="Q26" s="774"/>
      <c r="R26" s="774"/>
      <c r="S26" s="774"/>
      <c r="T26" s="774"/>
    </row>
    <row r="27" spans="1:20" s="773" customFormat="1" ht="15" customHeight="1">
      <c r="A27" s="774"/>
      <c r="B27" s="774"/>
      <c r="C27" s="774"/>
      <c r="D27" s="774"/>
      <c r="F27" s="823"/>
      <c r="G27" s="1209" t="s">
        <v>592</v>
      </c>
      <c r="H27" s="1209"/>
      <c r="I27" s="984"/>
      <c r="J27" s="774"/>
      <c r="K27" s="774"/>
      <c r="L27" s="774"/>
      <c r="M27" s="774"/>
      <c r="N27" s="774"/>
      <c r="O27" s="774"/>
      <c r="P27" s="774"/>
      <c r="Q27" s="774"/>
      <c r="R27" s="774"/>
      <c r="S27" s="774"/>
      <c r="T27" s="774"/>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CU74"/>
  <sheetViews>
    <sheetView showGridLines="0" topLeftCell="I4" zoomScale="80" zoomScaleNormal="80" workbookViewId="0">
      <selection activeCell="L5" sqref="L5:T5"/>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29.710937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29.710937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29.710937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29.71093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29.710937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29.710937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29.710937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29.7109375"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991" customWidth="1"/>
    <col min="86" max="86" width="115.7109375" style="991" customWidth="1"/>
    <col min="87" max="88" width="10.5703125" style="1009"/>
    <col min="89" max="89" width="11.140625" style="1009" customWidth="1"/>
    <col min="90" max="97" width="10.5703125" style="1009"/>
    <col min="98" max="319" width="10.5703125" style="991"/>
    <col min="320" max="327" width="0" style="991" hidden="1" customWidth="1"/>
    <col min="328" max="328" width="3.7109375" style="991" customWidth="1"/>
    <col min="329" max="329" width="3.85546875" style="991" customWidth="1"/>
    <col min="330" max="330" width="3.7109375" style="991" customWidth="1"/>
    <col min="331" max="331" width="12.7109375" style="991" customWidth="1"/>
    <col min="332" max="332" width="52.7109375" style="991" customWidth="1"/>
    <col min="333" max="336" width="0" style="991" hidden="1" customWidth="1"/>
    <col min="337" max="337" width="12.28515625" style="991" customWidth="1"/>
    <col min="338" max="338" width="6.42578125" style="991" customWidth="1"/>
    <col min="339" max="339" width="12.28515625" style="991" customWidth="1"/>
    <col min="340" max="340" width="0" style="991" hidden="1" customWidth="1"/>
    <col min="341" max="341" width="3.7109375" style="991" customWidth="1"/>
    <col min="342" max="342" width="11.140625" style="991" bestFit="1" customWidth="1"/>
    <col min="343" max="344" width="10.5703125" style="991"/>
    <col min="345" max="345" width="11.140625" style="991" customWidth="1"/>
    <col min="346" max="575" width="10.5703125" style="991"/>
    <col min="576" max="583" width="0" style="991" hidden="1" customWidth="1"/>
    <col min="584" max="584" width="3.7109375" style="991" customWidth="1"/>
    <col min="585" max="585" width="3.85546875" style="991" customWidth="1"/>
    <col min="586" max="586" width="3.7109375" style="991" customWidth="1"/>
    <col min="587" max="587" width="12.7109375" style="991" customWidth="1"/>
    <col min="588" max="588" width="52.7109375" style="991" customWidth="1"/>
    <col min="589" max="592" width="0" style="991" hidden="1" customWidth="1"/>
    <col min="593" max="593" width="12.28515625" style="991" customWidth="1"/>
    <col min="594" max="594" width="6.42578125" style="991" customWidth="1"/>
    <col min="595" max="595" width="12.28515625" style="991" customWidth="1"/>
    <col min="596" max="596" width="0" style="991" hidden="1" customWidth="1"/>
    <col min="597" max="597" width="3.7109375" style="991" customWidth="1"/>
    <col min="598" max="598" width="11.140625" style="991" bestFit="1" customWidth="1"/>
    <col min="599" max="600" width="10.5703125" style="991"/>
    <col min="601" max="601" width="11.140625" style="991" customWidth="1"/>
    <col min="602" max="831" width="10.5703125" style="991"/>
    <col min="832" max="839" width="0" style="991" hidden="1" customWidth="1"/>
    <col min="840" max="840" width="3.7109375" style="991" customWidth="1"/>
    <col min="841" max="841" width="3.85546875" style="991" customWidth="1"/>
    <col min="842" max="842" width="3.7109375" style="991" customWidth="1"/>
    <col min="843" max="843" width="12.7109375" style="991" customWidth="1"/>
    <col min="844" max="844" width="52.7109375" style="991" customWidth="1"/>
    <col min="845" max="848" width="0" style="991" hidden="1" customWidth="1"/>
    <col min="849" max="849" width="12.28515625" style="991" customWidth="1"/>
    <col min="850" max="850" width="6.42578125" style="991" customWidth="1"/>
    <col min="851" max="851" width="12.28515625" style="991" customWidth="1"/>
    <col min="852" max="852" width="0" style="991" hidden="1" customWidth="1"/>
    <col min="853" max="853" width="3.7109375" style="991" customWidth="1"/>
    <col min="854" max="854" width="11.140625" style="991" bestFit="1" customWidth="1"/>
    <col min="855" max="856" width="10.5703125" style="991"/>
    <col min="857" max="857" width="11.140625" style="991" customWidth="1"/>
    <col min="858" max="1087" width="10.5703125" style="991"/>
    <col min="1088" max="1095" width="0" style="991" hidden="1" customWidth="1"/>
    <col min="1096" max="1096" width="3.7109375" style="991" customWidth="1"/>
    <col min="1097" max="1097" width="3.85546875" style="991" customWidth="1"/>
    <col min="1098" max="1098" width="3.7109375" style="991" customWidth="1"/>
    <col min="1099" max="1099" width="12.7109375" style="991" customWidth="1"/>
    <col min="1100" max="1100" width="52.7109375" style="991" customWidth="1"/>
    <col min="1101" max="1104" width="0" style="991" hidden="1" customWidth="1"/>
    <col min="1105" max="1105" width="12.28515625" style="991" customWidth="1"/>
    <col min="1106" max="1106" width="6.42578125" style="991" customWidth="1"/>
    <col min="1107" max="1107" width="12.28515625" style="991" customWidth="1"/>
    <col min="1108" max="1108" width="0" style="991" hidden="1" customWidth="1"/>
    <col min="1109" max="1109" width="3.7109375" style="991" customWidth="1"/>
    <col min="1110" max="1110" width="11.140625" style="991" bestFit="1" customWidth="1"/>
    <col min="1111" max="1112" width="10.5703125" style="991"/>
    <col min="1113" max="1113" width="11.140625" style="991" customWidth="1"/>
    <col min="1114" max="1343" width="10.5703125" style="991"/>
    <col min="1344" max="1351" width="0" style="991" hidden="1" customWidth="1"/>
    <col min="1352" max="1352" width="3.7109375" style="991" customWidth="1"/>
    <col min="1353" max="1353" width="3.85546875" style="991" customWidth="1"/>
    <col min="1354" max="1354" width="3.7109375" style="991" customWidth="1"/>
    <col min="1355" max="1355" width="12.7109375" style="991" customWidth="1"/>
    <col min="1356" max="1356" width="52.7109375" style="991" customWidth="1"/>
    <col min="1357" max="1360" width="0" style="991" hidden="1" customWidth="1"/>
    <col min="1361" max="1361" width="12.28515625" style="991" customWidth="1"/>
    <col min="1362" max="1362" width="6.42578125" style="991" customWidth="1"/>
    <col min="1363" max="1363" width="12.28515625" style="991" customWidth="1"/>
    <col min="1364" max="1364" width="0" style="991" hidden="1" customWidth="1"/>
    <col min="1365" max="1365" width="3.7109375" style="991" customWidth="1"/>
    <col min="1366" max="1366" width="11.140625" style="991" bestFit="1" customWidth="1"/>
    <col min="1367" max="1368" width="10.5703125" style="991"/>
    <col min="1369" max="1369" width="11.140625" style="991" customWidth="1"/>
    <col min="1370" max="1599" width="10.5703125" style="991"/>
    <col min="1600" max="1607" width="0" style="991" hidden="1" customWidth="1"/>
    <col min="1608" max="1608" width="3.7109375" style="991" customWidth="1"/>
    <col min="1609" max="1609" width="3.85546875" style="991" customWidth="1"/>
    <col min="1610" max="1610" width="3.7109375" style="991" customWidth="1"/>
    <col min="1611" max="1611" width="12.7109375" style="991" customWidth="1"/>
    <col min="1612" max="1612" width="52.7109375" style="991" customWidth="1"/>
    <col min="1613" max="1616" width="0" style="991" hidden="1" customWidth="1"/>
    <col min="1617" max="1617" width="12.28515625" style="991" customWidth="1"/>
    <col min="1618" max="1618" width="6.42578125" style="991" customWidth="1"/>
    <col min="1619" max="1619" width="12.28515625" style="991" customWidth="1"/>
    <col min="1620" max="1620" width="0" style="991" hidden="1" customWidth="1"/>
    <col min="1621" max="1621" width="3.7109375" style="991" customWidth="1"/>
    <col min="1622" max="1622" width="11.140625" style="991" bestFit="1" customWidth="1"/>
    <col min="1623" max="1624" width="10.5703125" style="991"/>
    <col min="1625" max="1625" width="11.140625" style="991" customWidth="1"/>
    <col min="1626" max="1855" width="10.5703125" style="991"/>
    <col min="1856" max="1863" width="0" style="991" hidden="1" customWidth="1"/>
    <col min="1864" max="1864" width="3.7109375" style="991" customWidth="1"/>
    <col min="1865" max="1865" width="3.85546875" style="991" customWidth="1"/>
    <col min="1866" max="1866" width="3.7109375" style="991" customWidth="1"/>
    <col min="1867" max="1867" width="12.7109375" style="991" customWidth="1"/>
    <col min="1868" max="1868" width="52.7109375" style="991" customWidth="1"/>
    <col min="1869" max="1872" width="0" style="991" hidden="1" customWidth="1"/>
    <col min="1873" max="1873" width="12.28515625" style="991" customWidth="1"/>
    <col min="1874" max="1874" width="6.42578125" style="991" customWidth="1"/>
    <col min="1875" max="1875" width="12.28515625" style="991" customWidth="1"/>
    <col min="1876" max="1876" width="0" style="991" hidden="1" customWidth="1"/>
    <col min="1877" max="1877" width="3.7109375" style="991" customWidth="1"/>
    <col min="1878" max="1878" width="11.140625" style="991" bestFit="1" customWidth="1"/>
    <col min="1879" max="1880" width="10.5703125" style="991"/>
    <col min="1881" max="1881" width="11.140625" style="991" customWidth="1"/>
    <col min="1882" max="2111" width="10.5703125" style="991"/>
    <col min="2112" max="2119" width="0" style="991" hidden="1" customWidth="1"/>
    <col min="2120" max="2120" width="3.7109375" style="991" customWidth="1"/>
    <col min="2121" max="2121" width="3.85546875" style="991" customWidth="1"/>
    <col min="2122" max="2122" width="3.7109375" style="991" customWidth="1"/>
    <col min="2123" max="2123" width="12.7109375" style="991" customWidth="1"/>
    <col min="2124" max="2124" width="52.7109375" style="991" customWidth="1"/>
    <col min="2125" max="2128" width="0" style="991" hidden="1" customWidth="1"/>
    <col min="2129" max="2129" width="12.28515625" style="991" customWidth="1"/>
    <col min="2130" max="2130" width="6.42578125" style="991" customWidth="1"/>
    <col min="2131" max="2131" width="12.28515625" style="991" customWidth="1"/>
    <col min="2132" max="2132" width="0" style="991" hidden="1" customWidth="1"/>
    <col min="2133" max="2133" width="3.7109375" style="991" customWidth="1"/>
    <col min="2134" max="2134" width="11.140625" style="991" bestFit="1" customWidth="1"/>
    <col min="2135" max="2136" width="10.5703125" style="991"/>
    <col min="2137" max="2137" width="11.140625" style="991" customWidth="1"/>
    <col min="2138" max="2367" width="10.5703125" style="991"/>
    <col min="2368" max="2375" width="0" style="991" hidden="1" customWidth="1"/>
    <col min="2376" max="2376" width="3.7109375" style="991" customWidth="1"/>
    <col min="2377" max="2377" width="3.85546875" style="991" customWidth="1"/>
    <col min="2378" max="2378" width="3.7109375" style="991" customWidth="1"/>
    <col min="2379" max="2379" width="12.7109375" style="991" customWidth="1"/>
    <col min="2380" max="2380" width="52.7109375" style="991" customWidth="1"/>
    <col min="2381" max="2384" width="0" style="991" hidden="1" customWidth="1"/>
    <col min="2385" max="2385" width="12.28515625" style="991" customWidth="1"/>
    <col min="2386" max="2386" width="6.42578125" style="991" customWidth="1"/>
    <col min="2387" max="2387" width="12.28515625" style="991" customWidth="1"/>
    <col min="2388" max="2388" width="0" style="991" hidden="1" customWidth="1"/>
    <col min="2389" max="2389" width="3.7109375" style="991" customWidth="1"/>
    <col min="2390" max="2390" width="11.140625" style="991" bestFit="1" customWidth="1"/>
    <col min="2391" max="2392" width="10.5703125" style="991"/>
    <col min="2393" max="2393" width="11.140625" style="991" customWidth="1"/>
    <col min="2394" max="2623" width="10.5703125" style="991"/>
    <col min="2624" max="2631" width="0" style="991" hidden="1" customWidth="1"/>
    <col min="2632" max="2632" width="3.7109375" style="991" customWidth="1"/>
    <col min="2633" max="2633" width="3.85546875" style="991" customWidth="1"/>
    <col min="2634" max="2634" width="3.7109375" style="991" customWidth="1"/>
    <col min="2635" max="2635" width="12.7109375" style="991" customWidth="1"/>
    <col min="2636" max="2636" width="52.7109375" style="991" customWidth="1"/>
    <col min="2637" max="2640" width="0" style="991" hidden="1" customWidth="1"/>
    <col min="2641" max="2641" width="12.28515625" style="991" customWidth="1"/>
    <col min="2642" max="2642" width="6.42578125" style="991" customWidth="1"/>
    <col min="2643" max="2643" width="12.28515625" style="991" customWidth="1"/>
    <col min="2644" max="2644" width="0" style="991" hidden="1" customWidth="1"/>
    <col min="2645" max="2645" width="3.7109375" style="991" customWidth="1"/>
    <col min="2646" max="2646" width="11.140625" style="991" bestFit="1" customWidth="1"/>
    <col min="2647" max="2648" width="10.5703125" style="991"/>
    <col min="2649" max="2649" width="11.140625" style="991" customWidth="1"/>
    <col min="2650" max="2879" width="10.5703125" style="991"/>
    <col min="2880" max="2887" width="0" style="991" hidden="1" customWidth="1"/>
    <col min="2888" max="2888" width="3.7109375" style="991" customWidth="1"/>
    <col min="2889" max="2889" width="3.85546875" style="991" customWidth="1"/>
    <col min="2890" max="2890" width="3.7109375" style="991" customWidth="1"/>
    <col min="2891" max="2891" width="12.7109375" style="991" customWidth="1"/>
    <col min="2892" max="2892" width="52.7109375" style="991" customWidth="1"/>
    <col min="2893" max="2896" width="0" style="991" hidden="1" customWidth="1"/>
    <col min="2897" max="2897" width="12.28515625" style="991" customWidth="1"/>
    <col min="2898" max="2898" width="6.42578125" style="991" customWidth="1"/>
    <col min="2899" max="2899" width="12.28515625" style="991" customWidth="1"/>
    <col min="2900" max="2900" width="0" style="991" hidden="1" customWidth="1"/>
    <col min="2901" max="2901" width="3.7109375" style="991" customWidth="1"/>
    <col min="2902" max="2902" width="11.140625" style="991" bestFit="1" customWidth="1"/>
    <col min="2903" max="2904" width="10.5703125" style="991"/>
    <col min="2905" max="2905" width="11.140625" style="991" customWidth="1"/>
    <col min="2906" max="3135" width="10.5703125" style="991"/>
    <col min="3136" max="3143" width="0" style="991" hidden="1" customWidth="1"/>
    <col min="3144" max="3144" width="3.7109375" style="991" customWidth="1"/>
    <col min="3145" max="3145" width="3.85546875" style="991" customWidth="1"/>
    <col min="3146" max="3146" width="3.7109375" style="991" customWidth="1"/>
    <col min="3147" max="3147" width="12.7109375" style="991" customWidth="1"/>
    <col min="3148" max="3148" width="52.7109375" style="991" customWidth="1"/>
    <col min="3149" max="3152" width="0" style="991" hidden="1" customWidth="1"/>
    <col min="3153" max="3153" width="12.28515625" style="991" customWidth="1"/>
    <col min="3154" max="3154" width="6.42578125" style="991" customWidth="1"/>
    <col min="3155" max="3155" width="12.28515625" style="991" customWidth="1"/>
    <col min="3156" max="3156" width="0" style="991" hidden="1" customWidth="1"/>
    <col min="3157" max="3157" width="3.7109375" style="991" customWidth="1"/>
    <col min="3158" max="3158" width="11.140625" style="991" bestFit="1" customWidth="1"/>
    <col min="3159" max="3160" width="10.5703125" style="991"/>
    <col min="3161" max="3161" width="11.140625" style="991" customWidth="1"/>
    <col min="3162" max="3391" width="10.5703125" style="991"/>
    <col min="3392" max="3399" width="0" style="991" hidden="1" customWidth="1"/>
    <col min="3400" max="3400" width="3.7109375" style="991" customWidth="1"/>
    <col min="3401" max="3401" width="3.85546875" style="991" customWidth="1"/>
    <col min="3402" max="3402" width="3.7109375" style="991" customWidth="1"/>
    <col min="3403" max="3403" width="12.7109375" style="991" customWidth="1"/>
    <col min="3404" max="3404" width="52.7109375" style="991" customWidth="1"/>
    <col min="3405" max="3408" width="0" style="991" hidden="1" customWidth="1"/>
    <col min="3409" max="3409" width="12.28515625" style="991" customWidth="1"/>
    <col min="3410" max="3410" width="6.42578125" style="991" customWidth="1"/>
    <col min="3411" max="3411" width="12.28515625" style="991" customWidth="1"/>
    <col min="3412" max="3412" width="0" style="991" hidden="1" customWidth="1"/>
    <col min="3413" max="3413" width="3.7109375" style="991" customWidth="1"/>
    <col min="3414" max="3414" width="11.140625" style="991" bestFit="1" customWidth="1"/>
    <col min="3415" max="3416" width="10.5703125" style="991"/>
    <col min="3417" max="3417" width="11.140625" style="991" customWidth="1"/>
    <col min="3418" max="3647" width="10.5703125" style="991"/>
    <col min="3648" max="3655" width="0" style="991" hidden="1" customWidth="1"/>
    <col min="3656" max="3656" width="3.7109375" style="991" customWidth="1"/>
    <col min="3657" max="3657" width="3.85546875" style="991" customWidth="1"/>
    <col min="3658" max="3658" width="3.7109375" style="991" customWidth="1"/>
    <col min="3659" max="3659" width="12.7109375" style="991" customWidth="1"/>
    <col min="3660" max="3660" width="52.7109375" style="991" customWidth="1"/>
    <col min="3661" max="3664" width="0" style="991" hidden="1" customWidth="1"/>
    <col min="3665" max="3665" width="12.28515625" style="991" customWidth="1"/>
    <col min="3666" max="3666" width="6.42578125" style="991" customWidth="1"/>
    <col min="3667" max="3667" width="12.28515625" style="991" customWidth="1"/>
    <col min="3668" max="3668" width="0" style="991" hidden="1" customWidth="1"/>
    <col min="3669" max="3669" width="3.7109375" style="991" customWidth="1"/>
    <col min="3670" max="3670" width="11.140625" style="991" bestFit="1" customWidth="1"/>
    <col min="3671" max="3672" width="10.5703125" style="991"/>
    <col min="3673" max="3673" width="11.140625" style="991" customWidth="1"/>
    <col min="3674" max="3903" width="10.5703125" style="991"/>
    <col min="3904" max="3911" width="0" style="991" hidden="1" customWidth="1"/>
    <col min="3912" max="3912" width="3.7109375" style="991" customWidth="1"/>
    <col min="3913" max="3913" width="3.85546875" style="991" customWidth="1"/>
    <col min="3914" max="3914" width="3.7109375" style="991" customWidth="1"/>
    <col min="3915" max="3915" width="12.7109375" style="991" customWidth="1"/>
    <col min="3916" max="3916" width="52.7109375" style="991" customWidth="1"/>
    <col min="3917" max="3920" width="0" style="991" hidden="1" customWidth="1"/>
    <col min="3921" max="3921" width="12.28515625" style="991" customWidth="1"/>
    <col min="3922" max="3922" width="6.42578125" style="991" customWidth="1"/>
    <col min="3923" max="3923" width="12.28515625" style="991" customWidth="1"/>
    <col min="3924" max="3924" width="0" style="991" hidden="1" customWidth="1"/>
    <col min="3925" max="3925" width="3.7109375" style="991" customWidth="1"/>
    <col min="3926" max="3926" width="11.140625" style="991" bestFit="1" customWidth="1"/>
    <col min="3927" max="3928" width="10.5703125" style="991"/>
    <col min="3929" max="3929" width="11.140625" style="991" customWidth="1"/>
    <col min="3930" max="4159" width="10.5703125" style="991"/>
    <col min="4160" max="4167" width="0" style="991" hidden="1" customWidth="1"/>
    <col min="4168" max="4168" width="3.7109375" style="991" customWidth="1"/>
    <col min="4169" max="4169" width="3.85546875" style="991" customWidth="1"/>
    <col min="4170" max="4170" width="3.7109375" style="991" customWidth="1"/>
    <col min="4171" max="4171" width="12.7109375" style="991" customWidth="1"/>
    <col min="4172" max="4172" width="52.7109375" style="991" customWidth="1"/>
    <col min="4173" max="4176" width="0" style="991" hidden="1" customWidth="1"/>
    <col min="4177" max="4177" width="12.28515625" style="991" customWidth="1"/>
    <col min="4178" max="4178" width="6.42578125" style="991" customWidth="1"/>
    <col min="4179" max="4179" width="12.28515625" style="991" customWidth="1"/>
    <col min="4180" max="4180" width="0" style="991" hidden="1" customWidth="1"/>
    <col min="4181" max="4181" width="3.7109375" style="991" customWidth="1"/>
    <col min="4182" max="4182" width="11.140625" style="991" bestFit="1" customWidth="1"/>
    <col min="4183" max="4184" width="10.5703125" style="991"/>
    <col min="4185" max="4185" width="11.140625" style="991" customWidth="1"/>
    <col min="4186" max="4415" width="10.5703125" style="991"/>
    <col min="4416" max="4423" width="0" style="991" hidden="1" customWidth="1"/>
    <col min="4424" max="4424" width="3.7109375" style="991" customWidth="1"/>
    <col min="4425" max="4425" width="3.85546875" style="991" customWidth="1"/>
    <col min="4426" max="4426" width="3.7109375" style="991" customWidth="1"/>
    <col min="4427" max="4427" width="12.7109375" style="991" customWidth="1"/>
    <col min="4428" max="4428" width="52.7109375" style="991" customWidth="1"/>
    <col min="4429" max="4432" width="0" style="991" hidden="1" customWidth="1"/>
    <col min="4433" max="4433" width="12.28515625" style="991" customWidth="1"/>
    <col min="4434" max="4434" width="6.42578125" style="991" customWidth="1"/>
    <col min="4435" max="4435" width="12.28515625" style="991" customWidth="1"/>
    <col min="4436" max="4436" width="0" style="991" hidden="1" customWidth="1"/>
    <col min="4437" max="4437" width="3.7109375" style="991" customWidth="1"/>
    <col min="4438" max="4438" width="11.140625" style="991" bestFit="1" customWidth="1"/>
    <col min="4439" max="4440" width="10.5703125" style="991"/>
    <col min="4441" max="4441" width="11.140625" style="991" customWidth="1"/>
    <col min="4442" max="4671" width="10.5703125" style="991"/>
    <col min="4672" max="4679" width="0" style="991" hidden="1" customWidth="1"/>
    <col min="4680" max="4680" width="3.7109375" style="991" customWidth="1"/>
    <col min="4681" max="4681" width="3.85546875" style="991" customWidth="1"/>
    <col min="4682" max="4682" width="3.7109375" style="991" customWidth="1"/>
    <col min="4683" max="4683" width="12.7109375" style="991" customWidth="1"/>
    <col min="4684" max="4684" width="52.7109375" style="991" customWidth="1"/>
    <col min="4685" max="4688" width="0" style="991" hidden="1" customWidth="1"/>
    <col min="4689" max="4689" width="12.28515625" style="991" customWidth="1"/>
    <col min="4690" max="4690" width="6.42578125" style="991" customWidth="1"/>
    <col min="4691" max="4691" width="12.28515625" style="991" customWidth="1"/>
    <col min="4692" max="4692" width="0" style="991" hidden="1" customWidth="1"/>
    <col min="4693" max="4693" width="3.7109375" style="991" customWidth="1"/>
    <col min="4694" max="4694" width="11.140625" style="991" bestFit="1" customWidth="1"/>
    <col min="4695" max="4696" width="10.5703125" style="991"/>
    <col min="4697" max="4697" width="11.140625" style="991" customWidth="1"/>
    <col min="4698" max="4927" width="10.5703125" style="991"/>
    <col min="4928" max="4935" width="0" style="991" hidden="1" customWidth="1"/>
    <col min="4936" max="4936" width="3.7109375" style="991" customWidth="1"/>
    <col min="4937" max="4937" width="3.85546875" style="991" customWidth="1"/>
    <col min="4938" max="4938" width="3.7109375" style="991" customWidth="1"/>
    <col min="4939" max="4939" width="12.7109375" style="991" customWidth="1"/>
    <col min="4940" max="4940" width="52.7109375" style="991" customWidth="1"/>
    <col min="4941" max="4944" width="0" style="991" hidden="1" customWidth="1"/>
    <col min="4945" max="4945" width="12.28515625" style="991" customWidth="1"/>
    <col min="4946" max="4946" width="6.42578125" style="991" customWidth="1"/>
    <col min="4947" max="4947" width="12.28515625" style="991" customWidth="1"/>
    <col min="4948" max="4948" width="0" style="991" hidden="1" customWidth="1"/>
    <col min="4949" max="4949" width="3.7109375" style="991" customWidth="1"/>
    <col min="4950" max="4950" width="11.140625" style="991" bestFit="1" customWidth="1"/>
    <col min="4951" max="4952" width="10.5703125" style="991"/>
    <col min="4953" max="4953" width="11.140625" style="991" customWidth="1"/>
    <col min="4954" max="5183" width="10.5703125" style="991"/>
    <col min="5184" max="5191" width="0" style="991" hidden="1" customWidth="1"/>
    <col min="5192" max="5192" width="3.7109375" style="991" customWidth="1"/>
    <col min="5193" max="5193" width="3.85546875" style="991" customWidth="1"/>
    <col min="5194" max="5194" width="3.7109375" style="991" customWidth="1"/>
    <col min="5195" max="5195" width="12.7109375" style="991" customWidth="1"/>
    <col min="5196" max="5196" width="52.7109375" style="991" customWidth="1"/>
    <col min="5197" max="5200" width="0" style="991" hidden="1" customWidth="1"/>
    <col min="5201" max="5201" width="12.28515625" style="991" customWidth="1"/>
    <col min="5202" max="5202" width="6.42578125" style="991" customWidth="1"/>
    <col min="5203" max="5203" width="12.28515625" style="991" customWidth="1"/>
    <col min="5204" max="5204" width="0" style="991" hidden="1" customWidth="1"/>
    <col min="5205" max="5205" width="3.7109375" style="991" customWidth="1"/>
    <col min="5206" max="5206" width="11.140625" style="991" bestFit="1" customWidth="1"/>
    <col min="5207" max="5208" width="10.5703125" style="991"/>
    <col min="5209" max="5209" width="11.140625" style="991" customWidth="1"/>
    <col min="5210" max="5439" width="10.5703125" style="991"/>
    <col min="5440" max="5447" width="0" style="991" hidden="1" customWidth="1"/>
    <col min="5448" max="5448" width="3.7109375" style="991" customWidth="1"/>
    <col min="5449" max="5449" width="3.85546875" style="991" customWidth="1"/>
    <col min="5450" max="5450" width="3.7109375" style="991" customWidth="1"/>
    <col min="5451" max="5451" width="12.7109375" style="991" customWidth="1"/>
    <col min="5452" max="5452" width="52.7109375" style="991" customWidth="1"/>
    <col min="5453" max="5456" width="0" style="991" hidden="1" customWidth="1"/>
    <col min="5457" max="5457" width="12.28515625" style="991" customWidth="1"/>
    <col min="5458" max="5458" width="6.42578125" style="991" customWidth="1"/>
    <col min="5459" max="5459" width="12.28515625" style="991" customWidth="1"/>
    <col min="5460" max="5460" width="0" style="991" hidden="1" customWidth="1"/>
    <col min="5461" max="5461" width="3.7109375" style="991" customWidth="1"/>
    <col min="5462" max="5462" width="11.140625" style="991" bestFit="1" customWidth="1"/>
    <col min="5463" max="5464" width="10.5703125" style="991"/>
    <col min="5465" max="5465" width="11.140625" style="991" customWidth="1"/>
    <col min="5466" max="5695" width="10.5703125" style="991"/>
    <col min="5696" max="5703" width="0" style="991" hidden="1" customWidth="1"/>
    <col min="5704" max="5704" width="3.7109375" style="991" customWidth="1"/>
    <col min="5705" max="5705" width="3.85546875" style="991" customWidth="1"/>
    <col min="5706" max="5706" width="3.7109375" style="991" customWidth="1"/>
    <col min="5707" max="5707" width="12.7109375" style="991" customWidth="1"/>
    <col min="5708" max="5708" width="52.7109375" style="991" customWidth="1"/>
    <col min="5709" max="5712" width="0" style="991" hidden="1" customWidth="1"/>
    <col min="5713" max="5713" width="12.28515625" style="991" customWidth="1"/>
    <col min="5714" max="5714" width="6.42578125" style="991" customWidth="1"/>
    <col min="5715" max="5715" width="12.28515625" style="991" customWidth="1"/>
    <col min="5716" max="5716" width="0" style="991" hidden="1" customWidth="1"/>
    <col min="5717" max="5717" width="3.7109375" style="991" customWidth="1"/>
    <col min="5718" max="5718" width="11.140625" style="991" bestFit="1" customWidth="1"/>
    <col min="5719" max="5720" width="10.5703125" style="991"/>
    <col min="5721" max="5721" width="11.140625" style="991" customWidth="1"/>
    <col min="5722" max="5951" width="10.5703125" style="991"/>
    <col min="5952" max="5959" width="0" style="991" hidden="1" customWidth="1"/>
    <col min="5960" max="5960" width="3.7109375" style="991" customWidth="1"/>
    <col min="5961" max="5961" width="3.85546875" style="991" customWidth="1"/>
    <col min="5962" max="5962" width="3.7109375" style="991" customWidth="1"/>
    <col min="5963" max="5963" width="12.7109375" style="991" customWidth="1"/>
    <col min="5964" max="5964" width="52.7109375" style="991" customWidth="1"/>
    <col min="5965" max="5968" width="0" style="991" hidden="1" customWidth="1"/>
    <col min="5969" max="5969" width="12.28515625" style="991" customWidth="1"/>
    <col min="5970" max="5970" width="6.42578125" style="991" customWidth="1"/>
    <col min="5971" max="5971" width="12.28515625" style="991" customWidth="1"/>
    <col min="5972" max="5972" width="0" style="991" hidden="1" customWidth="1"/>
    <col min="5973" max="5973" width="3.7109375" style="991" customWidth="1"/>
    <col min="5974" max="5974" width="11.140625" style="991" bestFit="1" customWidth="1"/>
    <col min="5975" max="5976" width="10.5703125" style="991"/>
    <col min="5977" max="5977" width="11.140625" style="991" customWidth="1"/>
    <col min="5978" max="6207" width="10.5703125" style="991"/>
    <col min="6208" max="6215" width="0" style="991" hidden="1" customWidth="1"/>
    <col min="6216" max="6216" width="3.7109375" style="991" customWidth="1"/>
    <col min="6217" max="6217" width="3.85546875" style="991" customWidth="1"/>
    <col min="6218" max="6218" width="3.7109375" style="991" customWidth="1"/>
    <col min="6219" max="6219" width="12.7109375" style="991" customWidth="1"/>
    <col min="6220" max="6220" width="52.7109375" style="991" customWidth="1"/>
    <col min="6221" max="6224" width="0" style="991" hidden="1" customWidth="1"/>
    <col min="6225" max="6225" width="12.28515625" style="991" customWidth="1"/>
    <col min="6226" max="6226" width="6.42578125" style="991" customWidth="1"/>
    <col min="6227" max="6227" width="12.28515625" style="991" customWidth="1"/>
    <col min="6228" max="6228" width="0" style="991" hidden="1" customWidth="1"/>
    <col min="6229" max="6229" width="3.7109375" style="991" customWidth="1"/>
    <col min="6230" max="6230" width="11.140625" style="991" bestFit="1" customWidth="1"/>
    <col min="6231" max="6232" width="10.5703125" style="991"/>
    <col min="6233" max="6233" width="11.140625" style="991" customWidth="1"/>
    <col min="6234" max="6463" width="10.5703125" style="991"/>
    <col min="6464" max="6471" width="0" style="991" hidden="1" customWidth="1"/>
    <col min="6472" max="6472" width="3.7109375" style="991" customWidth="1"/>
    <col min="6473" max="6473" width="3.85546875" style="991" customWidth="1"/>
    <col min="6474" max="6474" width="3.7109375" style="991" customWidth="1"/>
    <col min="6475" max="6475" width="12.7109375" style="991" customWidth="1"/>
    <col min="6476" max="6476" width="52.7109375" style="991" customWidth="1"/>
    <col min="6477" max="6480" width="0" style="991" hidden="1" customWidth="1"/>
    <col min="6481" max="6481" width="12.28515625" style="991" customWidth="1"/>
    <col min="6482" max="6482" width="6.42578125" style="991" customWidth="1"/>
    <col min="6483" max="6483" width="12.28515625" style="991" customWidth="1"/>
    <col min="6484" max="6484" width="0" style="991" hidden="1" customWidth="1"/>
    <col min="6485" max="6485" width="3.7109375" style="991" customWidth="1"/>
    <col min="6486" max="6486" width="11.140625" style="991" bestFit="1" customWidth="1"/>
    <col min="6487" max="6488" width="10.5703125" style="991"/>
    <col min="6489" max="6489" width="11.140625" style="991" customWidth="1"/>
    <col min="6490" max="6719" width="10.5703125" style="991"/>
    <col min="6720" max="6727" width="0" style="991" hidden="1" customWidth="1"/>
    <col min="6728" max="6728" width="3.7109375" style="991" customWidth="1"/>
    <col min="6729" max="6729" width="3.85546875" style="991" customWidth="1"/>
    <col min="6730" max="6730" width="3.7109375" style="991" customWidth="1"/>
    <col min="6731" max="6731" width="12.7109375" style="991" customWidth="1"/>
    <col min="6732" max="6732" width="52.7109375" style="991" customWidth="1"/>
    <col min="6733" max="6736" width="0" style="991" hidden="1" customWidth="1"/>
    <col min="6737" max="6737" width="12.28515625" style="991" customWidth="1"/>
    <col min="6738" max="6738" width="6.42578125" style="991" customWidth="1"/>
    <col min="6739" max="6739" width="12.28515625" style="991" customWidth="1"/>
    <col min="6740" max="6740" width="0" style="991" hidden="1" customWidth="1"/>
    <col min="6741" max="6741" width="3.7109375" style="991" customWidth="1"/>
    <col min="6742" max="6742" width="11.140625" style="991" bestFit="1" customWidth="1"/>
    <col min="6743" max="6744" width="10.5703125" style="991"/>
    <col min="6745" max="6745" width="11.140625" style="991" customWidth="1"/>
    <col min="6746" max="6975" width="10.5703125" style="991"/>
    <col min="6976" max="6983" width="0" style="991" hidden="1" customWidth="1"/>
    <col min="6984" max="6984" width="3.7109375" style="991" customWidth="1"/>
    <col min="6985" max="6985" width="3.85546875" style="991" customWidth="1"/>
    <col min="6986" max="6986" width="3.7109375" style="991" customWidth="1"/>
    <col min="6987" max="6987" width="12.7109375" style="991" customWidth="1"/>
    <col min="6988" max="6988" width="52.7109375" style="991" customWidth="1"/>
    <col min="6989" max="6992" width="0" style="991" hidden="1" customWidth="1"/>
    <col min="6993" max="6993" width="12.28515625" style="991" customWidth="1"/>
    <col min="6994" max="6994" width="6.42578125" style="991" customWidth="1"/>
    <col min="6995" max="6995" width="12.28515625" style="991" customWidth="1"/>
    <col min="6996" max="6996" width="0" style="991" hidden="1" customWidth="1"/>
    <col min="6997" max="6997" width="3.7109375" style="991" customWidth="1"/>
    <col min="6998" max="6998" width="11.140625" style="991" bestFit="1" customWidth="1"/>
    <col min="6999" max="7000" width="10.5703125" style="991"/>
    <col min="7001" max="7001" width="11.140625" style="991" customWidth="1"/>
    <col min="7002" max="7231" width="10.5703125" style="991"/>
    <col min="7232" max="7239" width="0" style="991" hidden="1" customWidth="1"/>
    <col min="7240" max="7240" width="3.7109375" style="991" customWidth="1"/>
    <col min="7241" max="7241" width="3.85546875" style="991" customWidth="1"/>
    <col min="7242" max="7242" width="3.7109375" style="991" customWidth="1"/>
    <col min="7243" max="7243" width="12.7109375" style="991" customWidth="1"/>
    <col min="7244" max="7244" width="52.7109375" style="991" customWidth="1"/>
    <col min="7245" max="7248" width="0" style="991" hidden="1" customWidth="1"/>
    <col min="7249" max="7249" width="12.28515625" style="991" customWidth="1"/>
    <col min="7250" max="7250" width="6.42578125" style="991" customWidth="1"/>
    <col min="7251" max="7251" width="12.28515625" style="991" customWidth="1"/>
    <col min="7252" max="7252" width="0" style="991" hidden="1" customWidth="1"/>
    <col min="7253" max="7253" width="3.7109375" style="991" customWidth="1"/>
    <col min="7254" max="7254" width="11.140625" style="991" bestFit="1" customWidth="1"/>
    <col min="7255" max="7256" width="10.5703125" style="991"/>
    <col min="7257" max="7257" width="11.140625" style="991" customWidth="1"/>
    <col min="7258" max="7487" width="10.5703125" style="991"/>
    <col min="7488" max="7495" width="0" style="991" hidden="1" customWidth="1"/>
    <col min="7496" max="7496" width="3.7109375" style="991" customWidth="1"/>
    <col min="7497" max="7497" width="3.85546875" style="991" customWidth="1"/>
    <col min="7498" max="7498" width="3.7109375" style="991" customWidth="1"/>
    <col min="7499" max="7499" width="12.7109375" style="991" customWidth="1"/>
    <col min="7500" max="7500" width="52.7109375" style="991" customWidth="1"/>
    <col min="7501" max="7504" width="0" style="991" hidden="1" customWidth="1"/>
    <col min="7505" max="7505" width="12.28515625" style="991" customWidth="1"/>
    <col min="7506" max="7506" width="6.42578125" style="991" customWidth="1"/>
    <col min="7507" max="7507" width="12.28515625" style="991" customWidth="1"/>
    <col min="7508" max="7508" width="0" style="991" hidden="1" customWidth="1"/>
    <col min="7509" max="7509" width="3.7109375" style="991" customWidth="1"/>
    <col min="7510" max="7510" width="11.140625" style="991" bestFit="1" customWidth="1"/>
    <col min="7511" max="7512" width="10.5703125" style="991"/>
    <col min="7513" max="7513" width="11.140625" style="991" customWidth="1"/>
    <col min="7514" max="7743" width="10.5703125" style="991"/>
    <col min="7744" max="7751" width="0" style="991" hidden="1" customWidth="1"/>
    <col min="7752" max="7752" width="3.7109375" style="991" customWidth="1"/>
    <col min="7753" max="7753" width="3.85546875" style="991" customWidth="1"/>
    <col min="7754" max="7754" width="3.7109375" style="991" customWidth="1"/>
    <col min="7755" max="7755" width="12.7109375" style="991" customWidth="1"/>
    <col min="7756" max="7756" width="52.7109375" style="991" customWidth="1"/>
    <col min="7757" max="7760" width="0" style="991" hidden="1" customWidth="1"/>
    <col min="7761" max="7761" width="12.28515625" style="991" customWidth="1"/>
    <col min="7762" max="7762" width="6.42578125" style="991" customWidth="1"/>
    <col min="7763" max="7763" width="12.28515625" style="991" customWidth="1"/>
    <col min="7764" max="7764" width="0" style="991" hidden="1" customWidth="1"/>
    <col min="7765" max="7765" width="3.7109375" style="991" customWidth="1"/>
    <col min="7766" max="7766" width="11.140625" style="991" bestFit="1" customWidth="1"/>
    <col min="7767" max="7768" width="10.5703125" style="991"/>
    <col min="7769" max="7769" width="11.140625" style="991" customWidth="1"/>
    <col min="7770" max="7999" width="10.5703125" style="991"/>
    <col min="8000" max="8007" width="0" style="991" hidden="1" customWidth="1"/>
    <col min="8008" max="8008" width="3.7109375" style="991" customWidth="1"/>
    <col min="8009" max="8009" width="3.85546875" style="991" customWidth="1"/>
    <col min="8010" max="8010" width="3.7109375" style="991" customWidth="1"/>
    <col min="8011" max="8011" width="12.7109375" style="991" customWidth="1"/>
    <col min="8012" max="8012" width="52.7109375" style="991" customWidth="1"/>
    <col min="8013" max="8016" width="0" style="991" hidden="1" customWidth="1"/>
    <col min="8017" max="8017" width="12.28515625" style="991" customWidth="1"/>
    <col min="8018" max="8018" width="6.42578125" style="991" customWidth="1"/>
    <col min="8019" max="8019" width="12.28515625" style="991" customWidth="1"/>
    <col min="8020" max="8020" width="0" style="991" hidden="1" customWidth="1"/>
    <col min="8021" max="8021" width="3.7109375" style="991" customWidth="1"/>
    <col min="8022" max="8022" width="11.140625" style="991" bestFit="1" customWidth="1"/>
    <col min="8023" max="8024" width="10.5703125" style="991"/>
    <col min="8025" max="8025" width="11.140625" style="991" customWidth="1"/>
    <col min="8026" max="8255" width="10.5703125" style="991"/>
    <col min="8256" max="8263" width="0" style="991" hidden="1" customWidth="1"/>
    <col min="8264" max="8264" width="3.7109375" style="991" customWidth="1"/>
    <col min="8265" max="8265" width="3.85546875" style="991" customWidth="1"/>
    <col min="8266" max="8266" width="3.7109375" style="991" customWidth="1"/>
    <col min="8267" max="8267" width="12.7109375" style="991" customWidth="1"/>
    <col min="8268" max="8268" width="52.7109375" style="991" customWidth="1"/>
    <col min="8269" max="8272" width="0" style="991" hidden="1" customWidth="1"/>
    <col min="8273" max="8273" width="12.28515625" style="991" customWidth="1"/>
    <col min="8274" max="8274" width="6.42578125" style="991" customWidth="1"/>
    <col min="8275" max="8275" width="12.28515625" style="991" customWidth="1"/>
    <col min="8276" max="8276" width="0" style="991" hidden="1" customWidth="1"/>
    <col min="8277" max="8277" width="3.7109375" style="991" customWidth="1"/>
    <col min="8278" max="8278" width="11.140625" style="991" bestFit="1" customWidth="1"/>
    <col min="8279" max="8280" width="10.5703125" style="991"/>
    <col min="8281" max="8281" width="11.140625" style="991" customWidth="1"/>
    <col min="8282" max="8511" width="10.5703125" style="991"/>
    <col min="8512" max="8519" width="0" style="991" hidden="1" customWidth="1"/>
    <col min="8520" max="8520" width="3.7109375" style="991" customWidth="1"/>
    <col min="8521" max="8521" width="3.85546875" style="991" customWidth="1"/>
    <col min="8522" max="8522" width="3.7109375" style="991" customWidth="1"/>
    <col min="8523" max="8523" width="12.7109375" style="991" customWidth="1"/>
    <col min="8524" max="8524" width="52.7109375" style="991" customWidth="1"/>
    <col min="8525" max="8528" width="0" style="991" hidden="1" customWidth="1"/>
    <col min="8529" max="8529" width="12.28515625" style="991" customWidth="1"/>
    <col min="8530" max="8530" width="6.42578125" style="991" customWidth="1"/>
    <col min="8531" max="8531" width="12.28515625" style="991" customWidth="1"/>
    <col min="8532" max="8532" width="0" style="991" hidden="1" customWidth="1"/>
    <col min="8533" max="8533" width="3.7109375" style="991" customWidth="1"/>
    <col min="8534" max="8534" width="11.140625" style="991" bestFit="1" customWidth="1"/>
    <col min="8535" max="8536" width="10.5703125" style="991"/>
    <col min="8537" max="8537" width="11.140625" style="991" customWidth="1"/>
    <col min="8538" max="8767" width="10.5703125" style="991"/>
    <col min="8768" max="8775" width="0" style="991" hidden="1" customWidth="1"/>
    <col min="8776" max="8776" width="3.7109375" style="991" customWidth="1"/>
    <col min="8777" max="8777" width="3.85546875" style="991" customWidth="1"/>
    <col min="8778" max="8778" width="3.7109375" style="991" customWidth="1"/>
    <col min="8779" max="8779" width="12.7109375" style="991" customWidth="1"/>
    <col min="8780" max="8780" width="52.7109375" style="991" customWidth="1"/>
    <col min="8781" max="8784" width="0" style="991" hidden="1" customWidth="1"/>
    <col min="8785" max="8785" width="12.28515625" style="991" customWidth="1"/>
    <col min="8786" max="8786" width="6.42578125" style="991" customWidth="1"/>
    <col min="8787" max="8787" width="12.28515625" style="991" customWidth="1"/>
    <col min="8788" max="8788" width="0" style="991" hidden="1" customWidth="1"/>
    <col min="8789" max="8789" width="3.7109375" style="991" customWidth="1"/>
    <col min="8790" max="8790" width="11.140625" style="991" bestFit="1" customWidth="1"/>
    <col min="8791" max="8792" width="10.5703125" style="991"/>
    <col min="8793" max="8793" width="11.140625" style="991" customWidth="1"/>
    <col min="8794" max="9023" width="10.5703125" style="991"/>
    <col min="9024" max="9031" width="0" style="991" hidden="1" customWidth="1"/>
    <col min="9032" max="9032" width="3.7109375" style="991" customWidth="1"/>
    <col min="9033" max="9033" width="3.85546875" style="991" customWidth="1"/>
    <col min="9034" max="9034" width="3.7109375" style="991" customWidth="1"/>
    <col min="9035" max="9035" width="12.7109375" style="991" customWidth="1"/>
    <col min="9036" max="9036" width="52.7109375" style="991" customWidth="1"/>
    <col min="9037" max="9040" width="0" style="991" hidden="1" customWidth="1"/>
    <col min="9041" max="9041" width="12.28515625" style="991" customWidth="1"/>
    <col min="9042" max="9042" width="6.42578125" style="991" customWidth="1"/>
    <col min="9043" max="9043" width="12.28515625" style="991" customWidth="1"/>
    <col min="9044" max="9044" width="0" style="991" hidden="1" customWidth="1"/>
    <col min="9045" max="9045" width="3.7109375" style="991" customWidth="1"/>
    <col min="9046" max="9046" width="11.140625" style="991" bestFit="1" customWidth="1"/>
    <col min="9047" max="9048" width="10.5703125" style="991"/>
    <col min="9049" max="9049" width="11.140625" style="991" customWidth="1"/>
    <col min="9050" max="9279" width="10.5703125" style="991"/>
    <col min="9280" max="9287" width="0" style="991" hidden="1" customWidth="1"/>
    <col min="9288" max="9288" width="3.7109375" style="991" customWidth="1"/>
    <col min="9289" max="9289" width="3.85546875" style="991" customWidth="1"/>
    <col min="9290" max="9290" width="3.7109375" style="991" customWidth="1"/>
    <col min="9291" max="9291" width="12.7109375" style="991" customWidth="1"/>
    <col min="9292" max="9292" width="52.7109375" style="991" customWidth="1"/>
    <col min="9293" max="9296" width="0" style="991" hidden="1" customWidth="1"/>
    <col min="9297" max="9297" width="12.28515625" style="991" customWidth="1"/>
    <col min="9298" max="9298" width="6.42578125" style="991" customWidth="1"/>
    <col min="9299" max="9299" width="12.28515625" style="991" customWidth="1"/>
    <col min="9300" max="9300" width="0" style="991" hidden="1" customWidth="1"/>
    <col min="9301" max="9301" width="3.7109375" style="991" customWidth="1"/>
    <col min="9302" max="9302" width="11.140625" style="991" bestFit="1" customWidth="1"/>
    <col min="9303" max="9304" width="10.5703125" style="991"/>
    <col min="9305" max="9305" width="11.140625" style="991" customWidth="1"/>
    <col min="9306" max="9535" width="10.5703125" style="991"/>
    <col min="9536" max="9543" width="0" style="991" hidden="1" customWidth="1"/>
    <col min="9544" max="9544" width="3.7109375" style="991" customWidth="1"/>
    <col min="9545" max="9545" width="3.85546875" style="991" customWidth="1"/>
    <col min="9546" max="9546" width="3.7109375" style="991" customWidth="1"/>
    <col min="9547" max="9547" width="12.7109375" style="991" customWidth="1"/>
    <col min="9548" max="9548" width="52.7109375" style="991" customWidth="1"/>
    <col min="9549" max="9552" width="0" style="991" hidden="1" customWidth="1"/>
    <col min="9553" max="9553" width="12.28515625" style="991" customWidth="1"/>
    <col min="9554" max="9554" width="6.42578125" style="991" customWidth="1"/>
    <col min="9555" max="9555" width="12.28515625" style="991" customWidth="1"/>
    <col min="9556" max="9556" width="0" style="991" hidden="1" customWidth="1"/>
    <col min="9557" max="9557" width="3.7109375" style="991" customWidth="1"/>
    <col min="9558" max="9558" width="11.140625" style="991" bestFit="1" customWidth="1"/>
    <col min="9559" max="9560" width="10.5703125" style="991"/>
    <col min="9561" max="9561" width="11.140625" style="991" customWidth="1"/>
    <col min="9562" max="9791" width="10.5703125" style="991"/>
    <col min="9792" max="9799" width="0" style="991" hidden="1" customWidth="1"/>
    <col min="9800" max="9800" width="3.7109375" style="991" customWidth="1"/>
    <col min="9801" max="9801" width="3.85546875" style="991" customWidth="1"/>
    <col min="9802" max="9802" width="3.7109375" style="991" customWidth="1"/>
    <col min="9803" max="9803" width="12.7109375" style="991" customWidth="1"/>
    <col min="9804" max="9804" width="52.7109375" style="991" customWidth="1"/>
    <col min="9805" max="9808" width="0" style="991" hidden="1" customWidth="1"/>
    <col min="9809" max="9809" width="12.28515625" style="991" customWidth="1"/>
    <col min="9810" max="9810" width="6.42578125" style="991" customWidth="1"/>
    <col min="9811" max="9811" width="12.28515625" style="991" customWidth="1"/>
    <col min="9812" max="9812" width="0" style="991" hidden="1" customWidth="1"/>
    <col min="9813" max="9813" width="3.7109375" style="991" customWidth="1"/>
    <col min="9814" max="9814" width="11.140625" style="991" bestFit="1" customWidth="1"/>
    <col min="9815" max="9816" width="10.5703125" style="991"/>
    <col min="9817" max="9817" width="11.140625" style="991" customWidth="1"/>
    <col min="9818" max="10047" width="10.5703125" style="991"/>
    <col min="10048" max="10055" width="0" style="991" hidden="1" customWidth="1"/>
    <col min="10056" max="10056" width="3.7109375" style="991" customWidth="1"/>
    <col min="10057" max="10057" width="3.85546875" style="991" customWidth="1"/>
    <col min="10058" max="10058" width="3.7109375" style="991" customWidth="1"/>
    <col min="10059" max="10059" width="12.7109375" style="991" customWidth="1"/>
    <col min="10060" max="10060" width="52.7109375" style="991" customWidth="1"/>
    <col min="10061" max="10064" width="0" style="991" hidden="1" customWidth="1"/>
    <col min="10065" max="10065" width="12.28515625" style="991" customWidth="1"/>
    <col min="10066" max="10066" width="6.42578125" style="991" customWidth="1"/>
    <col min="10067" max="10067" width="12.28515625" style="991" customWidth="1"/>
    <col min="10068" max="10068" width="0" style="991" hidden="1" customWidth="1"/>
    <col min="10069" max="10069" width="3.7109375" style="991" customWidth="1"/>
    <col min="10070" max="10070" width="11.140625" style="991" bestFit="1" customWidth="1"/>
    <col min="10071" max="10072" width="10.5703125" style="991"/>
    <col min="10073" max="10073" width="11.140625" style="991" customWidth="1"/>
    <col min="10074" max="10303" width="10.5703125" style="991"/>
    <col min="10304" max="10311" width="0" style="991" hidden="1" customWidth="1"/>
    <col min="10312" max="10312" width="3.7109375" style="991" customWidth="1"/>
    <col min="10313" max="10313" width="3.85546875" style="991" customWidth="1"/>
    <col min="10314" max="10314" width="3.7109375" style="991" customWidth="1"/>
    <col min="10315" max="10315" width="12.7109375" style="991" customWidth="1"/>
    <col min="10316" max="10316" width="52.7109375" style="991" customWidth="1"/>
    <col min="10317" max="10320" width="0" style="991" hidden="1" customWidth="1"/>
    <col min="10321" max="10321" width="12.28515625" style="991" customWidth="1"/>
    <col min="10322" max="10322" width="6.42578125" style="991" customWidth="1"/>
    <col min="10323" max="10323" width="12.28515625" style="991" customWidth="1"/>
    <col min="10324" max="10324" width="0" style="991" hidden="1" customWidth="1"/>
    <col min="10325" max="10325" width="3.7109375" style="991" customWidth="1"/>
    <col min="10326" max="10326" width="11.140625" style="991" bestFit="1" customWidth="1"/>
    <col min="10327" max="10328" width="10.5703125" style="991"/>
    <col min="10329" max="10329" width="11.140625" style="991" customWidth="1"/>
    <col min="10330" max="10559" width="10.5703125" style="991"/>
    <col min="10560" max="10567" width="0" style="991" hidden="1" customWidth="1"/>
    <col min="10568" max="10568" width="3.7109375" style="991" customWidth="1"/>
    <col min="10569" max="10569" width="3.85546875" style="991" customWidth="1"/>
    <col min="10570" max="10570" width="3.7109375" style="991" customWidth="1"/>
    <col min="10571" max="10571" width="12.7109375" style="991" customWidth="1"/>
    <col min="10572" max="10572" width="52.7109375" style="991" customWidth="1"/>
    <col min="10573" max="10576" width="0" style="991" hidden="1" customWidth="1"/>
    <col min="10577" max="10577" width="12.28515625" style="991" customWidth="1"/>
    <col min="10578" max="10578" width="6.42578125" style="991" customWidth="1"/>
    <col min="10579" max="10579" width="12.28515625" style="991" customWidth="1"/>
    <col min="10580" max="10580" width="0" style="991" hidden="1" customWidth="1"/>
    <col min="10581" max="10581" width="3.7109375" style="991" customWidth="1"/>
    <col min="10582" max="10582" width="11.140625" style="991" bestFit="1" customWidth="1"/>
    <col min="10583" max="10584" width="10.5703125" style="991"/>
    <col min="10585" max="10585" width="11.140625" style="991" customWidth="1"/>
    <col min="10586" max="10815" width="10.5703125" style="991"/>
    <col min="10816" max="10823" width="0" style="991" hidden="1" customWidth="1"/>
    <col min="10824" max="10824" width="3.7109375" style="991" customWidth="1"/>
    <col min="10825" max="10825" width="3.85546875" style="991" customWidth="1"/>
    <col min="10826" max="10826" width="3.7109375" style="991" customWidth="1"/>
    <col min="10827" max="10827" width="12.7109375" style="991" customWidth="1"/>
    <col min="10828" max="10828" width="52.7109375" style="991" customWidth="1"/>
    <col min="10829" max="10832" width="0" style="991" hidden="1" customWidth="1"/>
    <col min="10833" max="10833" width="12.28515625" style="991" customWidth="1"/>
    <col min="10834" max="10834" width="6.42578125" style="991" customWidth="1"/>
    <col min="10835" max="10835" width="12.28515625" style="991" customWidth="1"/>
    <col min="10836" max="10836" width="0" style="991" hidden="1" customWidth="1"/>
    <col min="10837" max="10837" width="3.7109375" style="991" customWidth="1"/>
    <col min="10838" max="10838" width="11.140625" style="991" bestFit="1" customWidth="1"/>
    <col min="10839" max="10840" width="10.5703125" style="991"/>
    <col min="10841" max="10841" width="11.140625" style="991" customWidth="1"/>
    <col min="10842" max="11071" width="10.5703125" style="991"/>
    <col min="11072" max="11079" width="0" style="991" hidden="1" customWidth="1"/>
    <col min="11080" max="11080" width="3.7109375" style="991" customWidth="1"/>
    <col min="11081" max="11081" width="3.85546875" style="991" customWidth="1"/>
    <col min="11082" max="11082" width="3.7109375" style="991" customWidth="1"/>
    <col min="11083" max="11083" width="12.7109375" style="991" customWidth="1"/>
    <col min="11084" max="11084" width="52.7109375" style="991" customWidth="1"/>
    <col min="11085" max="11088" width="0" style="991" hidden="1" customWidth="1"/>
    <col min="11089" max="11089" width="12.28515625" style="991" customWidth="1"/>
    <col min="11090" max="11090" width="6.42578125" style="991" customWidth="1"/>
    <col min="11091" max="11091" width="12.28515625" style="991" customWidth="1"/>
    <col min="11092" max="11092" width="0" style="991" hidden="1" customWidth="1"/>
    <col min="11093" max="11093" width="3.7109375" style="991" customWidth="1"/>
    <col min="11094" max="11094" width="11.140625" style="991" bestFit="1" customWidth="1"/>
    <col min="11095" max="11096" width="10.5703125" style="991"/>
    <col min="11097" max="11097" width="11.140625" style="991" customWidth="1"/>
    <col min="11098" max="11327" width="10.5703125" style="991"/>
    <col min="11328" max="11335" width="0" style="991" hidden="1" customWidth="1"/>
    <col min="11336" max="11336" width="3.7109375" style="991" customWidth="1"/>
    <col min="11337" max="11337" width="3.85546875" style="991" customWidth="1"/>
    <col min="11338" max="11338" width="3.7109375" style="991" customWidth="1"/>
    <col min="11339" max="11339" width="12.7109375" style="991" customWidth="1"/>
    <col min="11340" max="11340" width="52.7109375" style="991" customWidth="1"/>
    <col min="11341" max="11344" width="0" style="991" hidden="1" customWidth="1"/>
    <col min="11345" max="11345" width="12.28515625" style="991" customWidth="1"/>
    <col min="11346" max="11346" width="6.42578125" style="991" customWidth="1"/>
    <col min="11347" max="11347" width="12.28515625" style="991" customWidth="1"/>
    <col min="11348" max="11348" width="0" style="991" hidden="1" customWidth="1"/>
    <col min="11349" max="11349" width="3.7109375" style="991" customWidth="1"/>
    <col min="11350" max="11350" width="11.140625" style="991" bestFit="1" customWidth="1"/>
    <col min="11351" max="11352" width="10.5703125" style="991"/>
    <col min="11353" max="11353" width="11.140625" style="991" customWidth="1"/>
    <col min="11354" max="11583" width="10.5703125" style="991"/>
    <col min="11584" max="11591" width="0" style="991" hidden="1" customWidth="1"/>
    <col min="11592" max="11592" width="3.7109375" style="991" customWidth="1"/>
    <col min="11593" max="11593" width="3.85546875" style="991" customWidth="1"/>
    <col min="11594" max="11594" width="3.7109375" style="991" customWidth="1"/>
    <col min="11595" max="11595" width="12.7109375" style="991" customWidth="1"/>
    <col min="11596" max="11596" width="52.7109375" style="991" customWidth="1"/>
    <col min="11597" max="11600" width="0" style="991" hidden="1" customWidth="1"/>
    <col min="11601" max="11601" width="12.28515625" style="991" customWidth="1"/>
    <col min="11602" max="11602" width="6.42578125" style="991" customWidth="1"/>
    <col min="11603" max="11603" width="12.28515625" style="991" customWidth="1"/>
    <col min="11604" max="11604" width="0" style="991" hidden="1" customWidth="1"/>
    <col min="11605" max="11605" width="3.7109375" style="991" customWidth="1"/>
    <col min="11606" max="11606" width="11.140625" style="991" bestFit="1" customWidth="1"/>
    <col min="11607" max="11608" width="10.5703125" style="991"/>
    <col min="11609" max="11609" width="11.140625" style="991" customWidth="1"/>
    <col min="11610" max="11839" width="10.5703125" style="991"/>
    <col min="11840" max="11847" width="0" style="991" hidden="1" customWidth="1"/>
    <col min="11848" max="11848" width="3.7109375" style="991" customWidth="1"/>
    <col min="11849" max="11849" width="3.85546875" style="991" customWidth="1"/>
    <col min="11850" max="11850" width="3.7109375" style="991" customWidth="1"/>
    <col min="11851" max="11851" width="12.7109375" style="991" customWidth="1"/>
    <col min="11852" max="11852" width="52.7109375" style="991" customWidth="1"/>
    <col min="11853" max="11856" width="0" style="991" hidden="1" customWidth="1"/>
    <col min="11857" max="11857" width="12.28515625" style="991" customWidth="1"/>
    <col min="11858" max="11858" width="6.42578125" style="991" customWidth="1"/>
    <col min="11859" max="11859" width="12.28515625" style="991" customWidth="1"/>
    <col min="11860" max="11860" width="0" style="991" hidden="1" customWidth="1"/>
    <col min="11861" max="11861" width="3.7109375" style="991" customWidth="1"/>
    <col min="11862" max="11862" width="11.140625" style="991" bestFit="1" customWidth="1"/>
    <col min="11863" max="11864" width="10.5703125" style="991"/>
    <col min="11865" max="11865" width="11.140625" style="991" customWidth="1"/>
    <col min="11866" max="12095" width="10.5703125" style="991"/>
    <col min="12096" max="12103" width="0" style="991" hidden="1" customWidth="1"/>
    <col min="12104" max="12104" width="3.7109375" style="991" customWidth="1"/>
    <col min="12105" max="12105" width="3.85546875" style="991" customWidth="1"/>
    <col min="12106" max="12106" width="3.7109375" style="991" customWidth="1"/>
    <col min="12107" max="12107" width="12.7109375" style="991" customWidth="1"/>
    <col min="12108" max="12108" width="52.7109375" style="991" customWidth="1"/>
    <col min="12109" max="12112" width="0" style="991" hidden="1" customWidth="1"/>
    <col min="12113" max="12113" width="12.28515625" style="991" customWidth="1"/>
    <col min="12114" max="12114" width="6.42578125" style="991" customWidth="1"/>
    <col min="12115" max="12115" width="12.28515625" style="991" customWidth="1"/>
    <col min="12116" max="12116" width="0" style="991" hidden="1" customWidth="1"/>
    <col min="12117" max="12117" width="3.7109375" style="991" customWidth="1"/>
    <col min="12118" max="12118" width="11.140625" style="991" bestFit="1" customWidth="1"/>
    <col min="12119" max="12120" width="10.5703125" style="991"/>
    <col min="12121" max="12121" width="11.140625" style="991" customWidth="1"/>
    <col min="12122" max="12351" width="10.5703125" style="991"/>
    <col min="12352" max="12359" width="0" style="991" hidden="1" customWidth="1"/>
    <col min="12360" max="12360" width="3.7109375" style="991" customWidth="1"/>
    <col min="12361" max="12361" width="3.85546875" style="991" customWidth="1"/>
    <col min="12362" max="12362" width="3.7109375" style="991" customWidth="1"/>
    <col min="12363" max="12363" width="12.7109375" style="991" customWidth="1"/>
    <col min="12364" max="12364" width="52.7109375" style="991" customWidth="1"/>
    <col min="12365" max="12368" width="0" style="991" hidden="1" customWidth="1"/>
    <col min="12369" max="12369" width="12.28515625" style="991" customWidth="1"/>
    <col min="12370" max="12370" width="6.42578125" style="991" customWidth="1"/>
    <col min="12371" max="12371" width="12.28515625" style="991" customWidth="1"/>
    <col min="12372" max="12372" width="0" style="991" hidden="1" customWidth="1"/>
    <col min="12373" max="12373" width="3.7109375" style="991" customWidth="1"/>
    <col min="12374" max="12374" width="11.140625" style="991" bestFit="1" customWidth="1"/>
    <col min="12375" max="12376" width="10.5703125" style="991"/>
    <col min="12377" max="12377" width="11.140625" style="991" customWidth="1"/>
    <col min="12378" max="12607" width="10.5703125" style="991"/>
    <col min="12608" max="12615" width="0" style="991" hidden="1" customWidth="1"/>
    <col min="12616" max="12616" width="3.7109375" style="991" customWidth="1"/>
    <col min="12617" max="12617" width="3.85546875" style="991" customWidth="1"/>
    <col min="12618" max="12618" width="3.7109375" style="991" customWidth="1"/>
    <col min="12619" max="12619" width="12.7109375" style="991" customWidth="1"/>
    <col min="12620" max="12620" width="52.7109375" style="991" customWidth="1"/>
    <col min="12621" max="12624" width="0" style="991" hidden="1" customWidth="1"/>
    <col min="12625" max="12625" width="12.28515625" style="991" customWidth="1"/>
    <col min="12626" max="12626" width="6.42578125" style="991" customWidth="1"/>
    <col min="12627" max="12627" width="12.28515625" style="991" customWidth="1"/>
    <col min="12628" max="12628" width="0" style="991" hidden="1" customWidth="1"/>
    <col min="12629" max="12629" width="3.7109375" style="991" customWidth="1"/>
    <col min="12630" max="12630" width="11.140625" style="991" bestFit="1" customWidth="1"/>
    <col min="12631" max="12632" width="10.5703125" style="991"/>
    <col min="12633" max="12633" width="11.140625" style="991" customWidth="1"/>
    <col min="12634" max="12863" width="10.5703125" style="991"/>
    <col min="12864" max="12871" width="0" style="991" hidden="1" customWidth="1"/>
    <col min="12872" max="12872" width="3.7109375" style="991" customWidth="1"/>
    <col min="12873" max="12873" width="3.85546875" style="991" customWidth="1"/>
    <col min="12874" max="12874" width="3.7109375" style="991" customWidth="1"/>
    <col min="12875" max="12875" width="12.7109375" style="991" customWidth="1"/>
    <col min="12876" max="12876" width="52.7109375" style="991" customWidth="1"/>
    <col min="12877" max="12880" width="0" style="991" hidden="1" customWidth="1"/>
    <col min="12881" max="12881" width="12.28515625" style="991" customWidth="1"/>
    <col min="12882" max="12882" width="6.42578125" style="991" customWidth="1"/>
    <col min="12883" max="12883" width="12.28515625" style="991" customWidth="1"/>
    <col min="12884" max="12884" width="0" style="991" hidden="1" customWidth="1"/>
    <col min="12885" max="12885" width="3.7109375" style="991" customWidth="1"/>
    <col min="12886" max="12886" width="11.140625" style="991" bestFit="1" customWidth="1"/>
    <col min="12887" max="12888" width="10.5703125" style="991"/>
    <col min="12889" max="12889" width="11.140625" style="991" customWidth="1"/>
    <col min="12890" max="13119" width="10.5703125" style="991"/>
    <col min="13120" max="13127" width="0" style="991" hidden="1" customWidth="1"/>
    <col min="13128" max="13128" width="3.7109375" style="991" customWidth="1"/>
    <col min="13129" max="13129" width="3.85546875" style="991" customWidth="1"/>
    <col min="13130" max="13130" width="3.7109375" style="991" customWidth="1"/>
    <col min="13131" max="13131" width="12.7109375" style="991" customWidth="1"/>
    <col min="13132" max="13132" width="52.7109375" style="991" customWidth="1"/>
    <col min="13133" max="13136" width="0" style="991" hidden="1" customWidth="1"/>
    <col min="13137" max="13137" width="12.28515625" style="991" customWidth="1"/>
    <col min="13138" max="13138" width="6.42578125" style="991" customWidth="1"/>
    <col min="13139" max="13139" width="12.28515625" style="991" customWidth="1"/>
    <col min="13140" max="13140" width="0" style="991" hidden="1" customWidth="1"/>
    <col min="13141" max="13141" width="3.7109375" style="991" customWidth="1"/>
    <col min="13142" max="13142" width="11.140625" style="991" bestFit="1" customWidth="1"/>
    <col min="13143" max="13144" width="10.5703125" style="991"/>
    <col min="13145" max="13145" width="11.140625" style="991" customWidth="1"/>
    <col min="13146" max="13375" width="10.5703125" style="991"/>
    <col min="13376" max="13383" width="0" style="991" hidden="1" customWidth="1"/>
    <col min="13384" max="13384" width="3.7109375" style="991" customWidth="1"/>
    <col min="13385" max="13385" width="3.85546875" style="991" customWidth="1"/>
    <col min="13386" max="13386" width="3.7109375" style="991" customWidth="1"/>
    <col min="13387" max="13387" width="12.7109375" style="991" customWidth="1"/>
    <col min="13388" max="13388" width="52.7109375" style="991" customWidth="1"/>
    <col min="13389" max="13392" width="0" style="991" hidden="1" customWidth="1"/>
    <col min="13393" max="13393" width="12.28515625" style="991" customWidth="1"/>
    <col min="13394" max="13394" width="6.42578125" style="991" customWidth="1"/>
    <col min="13395" max="13395" width="12.28515625" style="991" customWidth="1"/>
    <col min="13396" max="13396" width="0" style="991" hidden="1" customWidth="1"/>
    <col min="13397" max="13397" width="3.7109375" style="991" customWidth="1"/>
    <col min="13398" max="13398" width="11.140625" style="991" bestFit="1" customWidth="1"/>
    <col min="13399" max="13400" width="10.5703125" style="991"/>
    <col min="13401" max="13401" width="11.140625" style="991" customWidth="1"/>
    <col min="13402" max="13631" width="10.5703125" style="991"/>
    <col min="13632" max="13639" width="0" style="991" hidden="1" customWidth="1"/>
    <col min="13640" max="13640" width="3.7109375" style="991" customWidth="1"/>
    <col min="13641" max="13641" width="3.85546875" style="991" customWidth="1"/>
    <col min="13642" max="13642" width="3.7109375" style="991" customWidth="1"/>
    <col min="13643" max="13643" width="12.7109375" style="991" customWidth="1"/>
    <col min="13644" max="13644" width="52.7109375" style="991" customWidth="1"/>
    <col min="13645" max="13648" width="0" style="991" hidden="1" customWidth="1"/>
    <col min="13649" max="13649" width="12.28515625" style="991" customWidth="1"/>
    <col min="13650" max="13650" width="6.42578125" style="991" customWidth="1"/>
    <col min="13651" max="13651" width="12.28515625" style="991" customWidth="1"/>
    <col min="13652" max="13652" width="0" style="991" hidden="1" customWidth="1"/>
    <col min="13653" max="13653" width="3.7109375" style="991" customWidth="1"/>
    <col min="13654" max="13654" width="11.140625" style="991" bestFit="1" customWidth="1"/>
    <col min="13655" max="13656" width="10.5703125" style="991"/>
    <col min="13657" max="13657" width="11.140625" style="991" customWidth="1"/>
    <col min="13658" max="13887" width="10.5703125" style="991"/>
    <col min="13888" max="13895" width="0" style="991" hidden="1" customWidth="1"/>
    <col min="13896" max="13896" width="3.7109375" style="991" customWidth="1"/>
    <col min="13897" max="13897" width="3.85546875" style="991" customWidth="1"/>
    <col min="13898" max="13898" width="3.7109375" style="991" customWidth="1"/>
    <col min="13899" max="13899" width="12.7109375" style="991" customWidth="1"/>
    <col min="13900" max="13900" width="52.7109375" style="991" customWidth="1"/>
    <col min="13901" max="13904" width="0" style="991" hidden="1" customWidth="1"/>
    <col min="13905" max="13905" width="12.28515625" style="991" customWidth="1"/>
    <col min="13906" max="13906" width="6.42578125" style="991" customWidth="1"/>
    <col min="13907" max="13907" width="12.28515625" style="991" customWidth="1"/>
    <col min="13908" max="13908" width="0" style="991" hidden="1" customWidth="1"/>
    <col min="13909" max="13909" width="3.7109375" style="991" customWidth="1"/>
    <col min="13910" max="13910" width="11.140625" style="991" bestFit="1" customWidth="1"/>
    <col min="13911" max="13912" width="10.5703125" style="991"/>
    <col min="13913" max="13913" width="11.140625" style="991" customWidth="1"/>
    <col min="13914" max="14143" width="10.5703125" style="991"/>
    <col min="14144" max="14151" width="0" style="991" hidden="1" customWidth="1"/>
    <col min="14152" max="14152" width="3.7109375" style="991" customWidth="1"/>
    <col min="14153" max="14153" width="3.85546875" style="991" customWidth="1"/>
    <col min="14154" max="14154" width="3.7109375" style="991" customWidth="1"/>
    <col min="14155" max="14155" width="12.7109375" style="991" customWidth="1"/>
    <col min="14156" max="14156" width="52.7109375" style="991" customWidth="1"/>
    <col min="14157" max="14160" width="0" style="991" hidden="1" customWidth="1"/>
    <col min="14161" max="14161" width="12.28515625" style="991" customWidth="1"/>
    <col min="14162" max="14162" width="6.42578125" style="991" customWidth="1"/>
    <col min="14163" max="14163" width="12.28515625" style="991" customWidth="1"/>
    <col min="14164" max="14164" width="0" style="991" hidden="1" customWidth="1"/>
    <col min="14165" max="14165" width="3.7109375" style="991" customWidth="1"/>
    <col min="14166" max="14166" width="11.140625" style="991" bestFit="1" customWidth="1"/>
    <col min="14167" max="14168" width="10.5703125" style="991"/>
    <col min="14169" max="14169" width="11.140625" style="991" customWidth="1"/>
    <col min="14170" max="14399" width="10.5703125" style="991"/>
    <col min="14400" max="14407" width="0" style="991" hidden="1" customWidth="1"/>
    <col min="14408" max="14408" width="3.7109375" style="991" customWidth="1"/>
    <col min="14409" max="14409" width="3.85546875" style="991" customWidth="1"/>
    <col min="14410" max="14410" width="3.7109375" style="991" customWidth="1"/>
    <col min="14411" max="14411" width="12.7109375" style="991" customWidth="1"/>
    <col min="14412" max="14412" width="52.7109375" style="991" customWidth="1"/>
    <col min="14413" max="14416" width="0" style="991" hidden="1" customWidth="1"/>
    <col min="14417" max="14417" width="12.28515625" style="991" customWidth="1"/>
    <col min="14418" max="14418" width="6.42578125" style="991" customWidth="1"/>
    <col min="14419" max="14419" width="12.28515625" style="991" customWidth="1"/>
    <col min="14420" max="14420" width="0" style="991" hidden="1" customWidth="1"/>
    <col min="14421" max="14421" width="3.7109375" style="991" customWidth="1"/>
    <col min="14422" max="14422" width="11.140625" style="991" bestFit="1" customWidth="1"/>
    <col min="14423" max="14424" width="10.5703125" style="991"/>
    <col min="14425" max="14425" width="11.140625" style="991" customWidth="1"/>
    <col min="14426" max="14655" width="10.5703125" style="991"/>
    <col min="14656" max="14663" width="0" style="991" hidden="1" customWidth="1"/>
    <col min="14664" max="14664" width="3.7109375" style="991" customWidth="1"/>
    <col min="14665" max="14665" width="3.85546875" style="991" customWidth="1"/>
    <col min="14666" max="14666" width="3.7109375" style="991" customWidth="1"/>
    <col min="14667" max="14667" width="12.7109375" style="991" customWidth="1"/>
    <col min="14668" max="14668" width="52.7109375" style="991" customWidth="1"/>
    <col min="14669" max="14672" width="0" style="991" hidden="1" customWidth="1"/>
    <col min="14673" max="14673" width="12.28515625" style="991" customWidth="1"/>
    <col min="14674" max="14674" width="6.42578125" style="991" customWidth="1"/>
    <col min="14675" max="14675" width="12.28515625" style="991" customWidth="1"/>
    <col min="14676" max="14676" width="0" style="991" hidden="1" customWidth="1"/>
    <col min="14677" max="14677" width="3.7109375" style="991" customWidth="1"/>
    <col min="14678" max="14678" width="11.140625" style="991" bestFit="1" customWidth="1"/>
    <col min="14679" max="14680" width="10.5703125" style="991"/>
    <col min="14681" max="14681" width="11.140625" style="991" customWidth="1"/>
    <col min="14682" max="14911" width="10.5703125" style="991"/>
    <col min="14912" max="14919" width="0" style="991" hidden="1" customWidth="1"/>
    <col min="14920" max="14920" width="3.7109375" style="991" customWidth="1"/>
    <col min="14921" max="14921" width="3.85546875" style="991" customWidth="1"/>
    <col min="14922" max="14922" width="3.7109375" style="991" customWidth="1"/>
    <col min="14923" max="14923" width="12.7109375" style="991" customWidth="1"/>
    <col min="14924" max="14924" width="52.7109375" style="991" customWidth="1"/>
    <col min="14925" max="14928" width="0" style="991" hidden="1" customWidth="1"/>
    <col min="14929" max="14929" width="12.28515625" style="991" customWidth="1"/>
    <col min="14930" max="14930" width="6.42578125" style="991" customWidth="1"/>
    <col min="14931" max="14931" width="12.28515625" style="991" customWidth="1"/>
    <col min="14932" max="14932" width="0" style="991" hidden="1" customWidth="1"/>
    <col min="14933" max="14933" width="3.7109375" style="991" customWidth="1"/>
    <col min="14934" max="14934" width="11.140625" style="991" bestFit="1" customWidth="1"/>
    <col min="14935" max="14936" width="10.5703125" style="991"/>
    <col min="14937" max="14937" width="11.140625" style="991" customWidth="1"/>
    <col min="14938" max="15167" width="10.5703125" style="991"/>
    <col min="15168" max="15175" width="0" style="991" hidden="1" customWidth="1"/>
    <col min="15176" max="15176" width="3.7109375" style="991" customWidth="1"/>
    <col min="15177" max="15177" width="3.85546875" style="991" customWidth="1"/>
    <col min="15178" max="15178" width="3.7109375" style="991" customWidth="1"/>
    <col min="15179" max="15179" width="12.7109375" style="991" customWidth="1"/>
    <col min="15180" max="15180" width="52.7109375" style="991" customWidth="1"/>
    <col min="15181" max="15184" width="0" style="991" hidden="1" customWidth="1"/>
    <col min="15185" max="15185" width="12.28515625" style="991" customWidth="1"/>
    <col min="15186" max="15186" width="6.42578125" style="991" customWidth="1"/>
    <col min="15187" max="15187" width="12.28515625" style="991" customWidth="1"/>
    <col min="15188" max="15188" width="0" style="991" hidden="1" customWidth="1"/>
    <col min="15189" max="15189" width="3.7109375" style="991" customWidth="1"/>
    <col min="15190" max="15190" width="11.140625" style="991" bestFit="1" customWidth="1"/>
    <col min="15191" max="15192" width="10.5703125" style="991"/>
    <col min="15193" max="15193" width="11.140625" style="991" customWidth="1"/>
    <col min="15194" max="15423" width="10.5703125" style="991"/>
    <col min="15424" max="15431" width="0" style="991" hidden="1" customWidth="1"/>
    <col min="15432" max="15432" width="3.7109375" style="991" customWidth="1"/>
    <col min="15433" max="15433" width="3.85546875" style="991" customWidth="1"/>
    <col min="15434" max="15434" width="3.7109375" style="991" customWidth="1"/>
    <col min="15435" max="15435" width="12.7109375" style="991" customWidth="1"/>
    <col min="15436" max="15436" width="52.7109375" style="991" customWidth="1"/>
    <col min="15437" max="15440" width="0" style="991" hidden="1" customWidth="1"/>
    <col min="15441" max="15441" width="12.28515625" style="991" customWidth="1"/>
    <col min="15442" max="15442" width="6.42578125" style="991" customWidth="1"/>
    <col min="15443" max="15443" width="12.28515625" style="991" customWidth="1"/>
    <col min="15444" max="15444" width="0" style="991" hidden="1" customWidth="1"/>
    <col min="15445" max="15445" width="3.7109375" style="991" customWidth="1"/>
    <col min="15446" max="15446" width="11.140625" style="991" bestFit="1" customWidth="1"/>
    <col min="15447" max="15448" width="10.5703125" style="991"/>
    <col min="15449" max="15449" width="11.140625" style="991" customWidth="1"/>
    <col min="15450" max="15679" width="10.5703125" style="991"/>
    <col min="15680" max="15687" width="0" style="991" hidden="1" customWidth="1"/>
    <col min="15688" max="15688" width="3.7109375" style="991" customWidth="1"/>
    <col min="15689" max="15689" width="3.85546875" style="991" customWidth="1"/>
    <col min="15690" max="15690" width="3.7109375" style="991" customWidth="1"/>
    <col min="15691" max="15691" width="12.7109375" style="991" customWidth="1"/>
    <col min="15692" max="15692" width="52.7109375" style="991" customWidth="1"/>
    <col min="15693" max="15696" width="0" style="991" hidden="1" customWidth="1"/>
    <col min="15697" max="15697" width="12.28515625" style="991" customWidth="1"/>
    <col min="15698" max="15698" width="6.42578125" style="991" customWidth="1"/>
    <col min="15699" max="15699" width="12.28515625" style="991" customWidth="1"/>
    <col min="15700" max="15700" width="0" style="991" hidden="1" customWidth="1"/>
    <col min="15701" max="15701" width="3.7109375" style="991" customWidth="1"/>
    <col min="15702" max="15702" width="11.140625" style="991" bestFit="1" customWidth="1"/>
    <col min="15703" max="15704" width="10.5703125" style="991"/>
    <col min="15705" max="15705" width="11.140625" style="991" customWidth="1"/>
    <col min="15706" max="15935" width="10.5703125" style="991"/>
    <col min="15936" max="15943" width="0" style="991" hidden="1" customWidth="1"/>
    <col min="15944" max="15944" width="3.7109375" style="991" customWidth="1"/>
    <col min="15945" max="15945" width="3.85546875" style="991" customWidth="1"/>
    <col min="15946" max="15946" width="3.7109375" style="991" customWidth="1"/>
    <col min="15947" max="15947" width="12.7109375" style="991" customWidth="1"/>
    <col min="15948" max="15948" width="52.7109375" style="991" customWidth="1"/>
    <col min="15949" max="15952" width="0" style="991" hidden="1" customWidth="1"/>
    <col min="15953" max="15953" width="12.28515625" style="991" customWidth="1"/>
    <col min="15954" max="15954" width="6.42578125" style="991" customWidth="1"/>
    <col min="15955" max="15955" width="12.28515625" style="991" customWidth="1"/>
    <col min="15956" max="15956" width="0" style="991" hidden="1" customWidth="1"/>
    <col min="15957" max="15957" width="3.7109375" style="991" customWidth="1"/>
    <col min="15958" max="15958" width="11.140625" style="991" bestFit="1" customWidth="1"/>
    <col min="15959" max="15960" width="10.5703125" style="991"/>
    <col min="15961" max="15961" width="11.140625" style="991" customWidth="1"/>
    <col min="15962" max="16191" width="10.5703125" style="991"/>
    <col min="16192" max="16199" width="0" style="991" hidden="1" customWidth="1"/>
    <col min="16200" max="16200" width="3.7109375" style="991" customWidth="1"/>
    <col min="16201" max="16201" width="3.85546875" style="991" customWidth="1"/>
    <col min="16202" max="16202" width="3.7109375" style="991" customWidth="1"/>
    <col min="16203" max="16203" width="12.7109375" style="991" customWidth="1"/>
    <col min="16204" max="16204" width="52.7109375" style="991" customWidth="1"/>
    <col min="16205" max="16208" width="0" style="991" hidden="1" customWidth="1"/>
    <col min="16209" max="16209" width="12.28515625" style="991" customWidth="1"/>
    <col min="16210" max="16210" width="6.42578125" style="991" customWidth="1"/>
    <col min="16211" max="16211" width="12.28515625" style="991" customWidth="1"/>
    <col min="16212" max="16212" width="0" style="991" hidden="1" customWidth="1"/>
    <col min="16213" max="16213" width="3.7109375" style="991" customWidth="1"/>
    <col min="16214" max="16214" width="11.140625" style="991" bestFit="1" customWidth="1"/>
    <col min="16215" max="16216" width="10.5703125" style="991"/>
    <col min="16217" max="16217" width="11.140625" style="991" customWidth="1"/>
    <col min="16218" max="16384" width="10.5703125" style="991"/>
  </cols>
  <sheetData>
    <row r="1" spans="1:97" hidden="1">
      <c r="Q1" s="769"/>
      <c r="R1" s="769"/>
      <c r="X1" s="769"/>
      <c r="Y1" s="769"/>
      <c r="AE1" s="769"/>
      <c r="AF1" s="769"/>
      <c r="AL1" s="769"/>
      <c r="AM1" s="769"/>
      <c r="AS1" s="769"/>
      <c r="AT1" s="769"/>
      <c r="AZ1" s="769"/>
      <c r="BA1" s="769"/>
      <c r="BG1" s="769"/>
      <c r="BH1" s="769"/>
      <c r="BN1" s="769"/>
      <c r="BO1" s="769"/>
      <c r="BU1" s="769"/>
      <c r="BV1" s="769"/>
      <c r="CB1" s="769"/>
      <c r="CC1" s="769"/>
    </row>
    <row r="2" spans="1:97" hidden="1">
      <c r="U2" s="769"/>
      <c r="AB2" s="769"/>
      <c r="AI2" s="769"/>
      <c r="AP2" s="769"/>
      <c r="AW2" s="769"/>
      <c r="BD2" s="769"/>
      <c r="BK2" s="769"/>
      <c r="BR2" s="769"/>
      <c r="BY2" s="769"/>
      <c r="CF2" s="769"/>
    </row>
    <row r="3" spans="1:97" hidden="1"/>
    <row r="4" spans="1:97"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row>
    <row r="5" spans="1:97" ht="22.5" customHeight="1">
      <c r="J5" s="996"/>
      <c r="K5" s="996"/>
      <c r="L5" s="1242" t="s">
        <v>630</v>
      </c>
      <c r="M5" s="1242"/>
      <c r="N5" s="1242"/>
      <c r="O5" s="1242"/>
      <c r="P5" s="1242"/>
      <c r="Q5" s="1242"/>
      <c r="R5" s="1242"/>
      <c r="S5" s="1242"/>
      <c r="T5" s="1242"/>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row>
    <row r="6" spans="1:97"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999"/>
    </row>
    <row r="7" spans="1:97" s="1008" customFormat="1" ht="22.5">
      <c r="A7" s="1014"/>
      <c r="B7" s="1014"/>
      <c r="C7" s="1014"/>
      <c r="D7" s="1014"/>
      <c r="E7" s="1014"/>
      <c r="F7" s="1014"/>
      <c r="G7" s="1014"/>
      <c r="H7" s="1014"/>
      <c r="L7" s="500"/>
      <c r="M7" s="618" t="s">
        <v>502</v>
      </c>
      <c r="N7" s="667"/>
      <c r="O7" s="1219" t="str">
        <f>IF(NameOrPr_ch="",IF(NameOrPr="","",NameOrPr),NameOrPr_ch)</f>
        <v>Государственный комитет Псковской области по тарифам и энергетике</v>
      </c>
      <c r="P7" s="1219"/>
      <c r="Q7" s="1219"/>
      <c r="R7" s="1219"/>
      <c r="S7" s="1219"/>
      <c r="T7" s="1219"/>
      <c r="U7" s="76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8"/>
      <c r="CH7" s="520"/>
      <c r="CI7" s="1014"/>
      <c r="CJ7" s="1014"/>
      <c r="CK7" s="1014"/>
      <c r="CL7" s="1014"/>
      <c r="CM7" s="1014"/>
      <c r="CN7" s="1014"/>
      <c r="CO7" s="1014"/>
      <c r="CP7" s="1014"/>
      <c r="CQ7" s="1014"/>
      <c r="CR7" s="1014"/>
      <c r="CS7" s="1014"/>
    </row>
    <row r="8" spans="1:97" s="1008" customFormat="1" ht="18.75">
      <c r="A8" s="1014"/>
      <c r="B8" s="1014"/>
      <c r="C8" s="1014"/>
      <c r="D8" s="1014"/>
      <c r="E8" s="1014"/>
      <c r="F8" s="1014"/>
      <c r="G8" s="1014"/>
      <c r="H8" s="1014"/>
      <c r="L8" s="500"/>
      <c r="M8" s="618" t="s">
        <v>595</v>
      </c>
      <c r="N8" s="667"/>
      <c r="O8" s="1219" t="str">
        <f>IF(datePr_ch="",IF(datePr="","",datePr),datePr_ch)</f>
        <v>11.12.2019</v>
      </c>
      <c r="P8" s="1219"/>
      <c r="Q8" s="1219"/>
      <c r="R8" s="1219"/>
      <c r="S8" s="1219"/>
      <c r="T8" s="1219"/>
      <c r="U8" s="7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8"/>
      <c r="CH8" s="520"/>
      <c r="CI8" s="1014"/>
      <c r="CJ8" s="1014"/>
      <c r="CK8" s="1014"/>
      <c r="CL8" s="1014"/>
      <c r="CM8" s="1014"/>
      <c r="CN8" s="1014"/>
      <c r="CO8" s="1014"/>
      <c r="CP8" s="1014"/>
      <c r="CQ8" s="1014"/>
      <c r="CR8" s="1014"/>
      <c r="CS8" s="1014"/>
    </row>
    <row r="9" spans="1:97" s="1008" customFormat="1" ht="18.75">
      <c r="A9" s="1014"/>
      <c r="B9" s="1014"/>
      <c r="C9" s="1014"/>
      <c r="D9" s="1014"/>
      <c r="E9" s="1014"/>
      <c r="F9" s="1014"/>
      <c r="G9" s="1014"/>
      <c r="H9" s="1014"/>
      <c r="L9" s="762"/>
      <c r="M9" s="618" t="s">
        <v>594</v>
      </c>
      <c r="N9" s="667"/>
      <c r="O9" s="1219" t="str">
        <f>IF(numberPr_ch="",IF(numberPr="","",numberPr),numberPr_ch)</f>
        <v>№223-т от 11.12.2019; №247-т от 17.12.2019</v>
      </c>
      <c r="P9" s="1219"/>
      <c r="Q9" s="1219"/>
      <c r="R9" s="1219"/>
      <c r="S9" s="1219"/>
      <c r="T9" s="1219"/>
      <c r="U9" s="7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8"/>
      <c r="CH9" s="520"/>
      <c r="CI9" s="1014"/>
      <c r="CJ9" s="1014"/>
      <c r="CK9" s="1014"/>
      <c r="CL9" s="1014"/>
      <c r="CM9" s="1014"/>
      <c r="CN9" s="1014"/>
      <c r="CO9" s="1014"/>
      <c r="CP9" s="1014"/>
      <c r="CQ9" s="1014"/>
      <c r="CR9" s="1014"/>
      <c r="CS9" s="1014"/>
    </row>
    <row r="10" spans="1:97" s="1008" customFormat="1" ht="18.75">
      <c r="A10" s="1014"/>
      <c r="B10" s="1014"/>
      <c r="C10" s="1014"/>
      <c r="D10" s="1014"/>
      <c r="E10" s="1014"/>
      <c r="F10" s="1014"/>
      <c r="G10" s="1014"/>
      <c r="H10" s="1014"/>
      <c r="L10" s="762"/>
      <c r="M10" s="618" t="s">
        <v>501</v>
      </c>
      <c r="N10" s="667"/>
      <c r="O10" s="1219" t="str">
        <f>IF(IstPub_ch="",IF(IstPub="","",IstPub),IstPub_ch)</f>
        <v>http://tarif.pskov.ru/deystvuyushchie-tarify/teplosnabzhenie</v>
      </c>
      <c r="P10" s="1219"/>
      <c r="Q10" s="1219"/>
      <c r="R10" s="1219"/>
      <c r="S10" s="1219"/>
      <c r="T10" s="1219"/>
      <c r="U10" s="7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8"/>
      <c r="CH10" s="520"/>
      <c r="CI10" s="1014"/>
      <c r="CJ10" s="1014"/>
      <c r="CK10" s="1014"/>
      <c r="CL10" s="1014"/>
      <c r="CM10" s="1014"/>
      <c r="CN10" s="1014"/>
      <c r="CO10" s="1014"/>
      <c r="CP10" s="1014"/>
      <c r="CQ10" s="1014"/>
      <c r="CR10" s="1014"/>
      <c r="CS10" s="1014"/>
    </row>
    <row r="11" spans="1:97" s="1008" customFormat="1" ht="11.25" hidden="1">
      <c r="A11" s="1014"/>
      <c r="B11" s="1014"/>
      <c r="C11" s="1014"/>
      <c r="D11" s="1014"/>
      <c r="E11" s="1014"/>
      <c r="F11" s="1014"/>
      <c r="G11" s="1014"/>
      <c r="H11" s="1014"/>
      <c r="L11" s="1243"/>
      <c r="M11" s="1243"/>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BZ11" s="768"/>
      <c r="CA11" s="768"/>
      <c r="CB11" s="768"/>
      <c r="CC11" s="768"/>
      <c r="CD11" s="768"/>
      <c r="CE11" s="768"/>
      <c r="CF11" s="1012" t="s">
        <v>373</v>
      </c>
      <c r="CI11" s="1014"/>
      <c r="CJ11" s="1014"/>
      <c r="CK11" s="1014"/>
      <c r="CL11" s="1014"/>
      <c r="CM11" s="1014"/>
      <c r="CN11" s="1014"/>
      <c r="CO11" s="1014"/>
      <c r="CP11" s="1014"/>
      <c r="CQ11" s="1014"/>
      <c r="CR11" s="1014"/>
      <c r="CS11" s="1014"/>
    </row>
    <row r="12" spans="1:97">
      <c r="J12" s="996"/>
      <c r="K12" s="996"/>
      <c r="L12" s="992"/>
      <c r="M12" s="992"/>
      <c r="N12" s="503"/>
      <c r="O12" s="1220"/>
      <c r="P12" s="1220"/>
      <c r="Q12" s="1220"/>
      <c r="R12" s="1220"/>
      <c r="S12" s="1220"/>
      <c r="T12" s="1220"/>
      <c r="U12" s="1220"/>
      <c r="V12" s="1220" t="s">
        <v>1085</v>
      </c>
      <c r="W12" s="1220"/>
      <c r="X12" s="1220"/>
      <c r="Y12" s="1220"/>
      <c r="Z12" s="1220"/>
      <c r="AA12" s="1220"/>
      <c r="AB12" s="1220"/>
      <c r="AC12" s="1220" t="s">
        <v>1085</v>
      </c>
      <c r="AD12" s="1220"/>
      <c r="AE12" s="1220"/>
      <c r="AF12" s="1220"/>
      <c r="AG12" s="1220"/>
      <c r="AH12" s="1220"/>
      <c r="AI12" s="1220"/>
      <c r="AJ12" s="1220" t="s">
        <v>1085</v>
      </c>
      <c r="AK12" s="1220"/>
      <c r="AL12" s="1220"/>
      <c r="AM12" s="1220"/>
      <c r="AN12" s="1220"/>
      <c r="AO12" s="1220"/>
      <c r="AP12" s="1220"/>
      <c r="AQ12" s="1220" t="s">
        <v>1085</v>
      </c>
      <c r="AR12" s="1220"/>
      <c r="AS12" s="1220"/>
      <c r="AT12" s="1220"/>
      <c r="AU12" s="1220"/>
      <c r="AV12" s="1220"/>
      <c r="AW12" s="1220"/>
      <c r="AX12" s="1220" t="s">
        <v>1085</v>
      </c>
      <c r="AY12" s="1220"/>
      <c r="AZ12" s="1220"/>
      <c r="BA12" s="1220"/>
      <c r="BB12" s="1220"/>
      <c r="BC12" s="1220"/>
      <c r="BD12" s="1220"/>
      <c r="BE12" s="1220" t="s">
        <v>1085</v>
      </c>
      <c r="BF12" s="1220"/>
      <c r="BG12" s="1220"/>
      <c r="BH12" s="1220"/>
      <c r="BI12" s="1220"/>
      <c r="BJ12" s="1220"/>
      <c r="BK12" s="1220"/>
      <c r="BL12" s="1220" t="s">
        <v>1085</v>
      </c>
      <c r="BM12" s="1220"/>
      <c r="BN12" s="1220"/>
      <c r="BO12" s="1220"/>
      <c r="BP12" s="1220"/>
      <c r="BQ12" s="1220"/>
      <c r="BR12" s="1220"/>
      <c r="BS12" s="1220" t="s">
        <v>1085</v>
      </c>
      <c r="BT12" s="1220"/>
      <c r="BU12" s="1220"/>
      <c r="BV12" s="1220"/>
      <c r="BW12" s="1220"/>
      <c r="BX12" s="1220"/>
      <c r="BY12" s="1220"/>
      <c r="BZ12" s="1220" t="s">
        <v>1085</v>
      </c>
      <c r="CA12" s="1220"/>
      <c r="CB12" s="1220"/>
      <c r="CC12" s="1220"/>
      <c r="CD12" s="1220"/>
      <c r="CE12" s="1220"/>
      <c r="CF12" s="1220"/>
    </row>
    <row r="13" spans="1:97">
      <c r="J13" s="996"/>
      <c r="K13" s="996"/>
      <c r="L13" s="1156" t="s">
        <v>454</v>
      </c>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156"/>
      <c r="AR13" s="1156"/>
      <c r="AS13" s="1156"/>
      <c r="AT13" s="1156"/>
      <c r="AU13" s="1156"/>
      <c r="AV13" s="1156"/>
      <c r="AW13" s="1156"/>
      <c r="AX13" s="1156"/>
      <c r="AY13" s="1156"/>
      <c r="AZ13" s="1156"/>
      <c r="BA13" s="1156"/>
      <c r="BB13" s="1156"/>
      <c r="BC13" s="1156"/>
      <c r="BD13" s="1156"/>
      <c r="BE13" s="1156"/>
      <c r="BF13" s="1156"/>
      <c r="BG13" s="1156"/>
      <c r="BH13" s="1156"/>
      <c r="BI13" s="1156"/>
      <c r="BJ13" s="1156"/>
      <c r="BK13" s="1156"/>
      <c r="BL13" s="1156"/>
      <c r="BM13" s="1156"/>
      <c r="BN13" s="1156"/>
      <c r="BO13" s="1156"/>
      <c r="BP13" s="1156"/>
      <c r="BQ13" s="1156"/>
      <c r="BR13" s="1156"/>
      <c r="BS13" s="1156"/>
      <c r="BT13" s="1156"/>
      <c r="BU13" s="1156"/>
      <c r="BV13" s="1156"/>
      <c r="BW13" s="1156"/>
      <c r="BX13" s="1156"/>
      <c r="BY13" s="1156"/>
      <c r="BZ13" s="1156"/>
      <c r="CA13" s="1156"/>
      <c r="CB13" s="1156"/>
      <c r="CC13" s="1156"/>
      <c r="CD13" s="1156"/>
      <c r="CE13" s="1156"/>
      <c r="CF13" s="1156"/>
      <c r="CG13" s="1156"/>
      <c r="CH13" s="1156" t="s">
        <v>455</v>
      </c>
    </row>
    <row r="14" spans="1:97" ht="14.25" customHeight="1">
      <c r="J14" s="996"/>
      <c r="K14" s="996"/>
      <c r="L14" s="1226" t="s">
        <v>92</v>
      </c>
      <c r="M14" s="1226" t="s">
        <v>638</v>
      </c>
      <c r="N14" s="662"/>
      <c r="O14" s="1227" t="s">
        <v>640</v>
      </c>
      <c r="P14" s="1228"/>
      <c r="Q14" s="1228"/>
      <c r="R14" s="1228"/>
      <c r="S14" s="1228"/>
      <c r="T14" s="1229"/>
      <c r="U14" s="1237" t="s">
        <v>341</v>
      </c>
      <c r="V14" s="1227" t="s">
        <v>640</v>
      </c>
      <c r="W14" s="1228"/>
      <c r="X14" s="1228"/>
      <c r="Y14" s="1228"/>
      <c r="Z14" s="1228"/>
      <c r="AA14" s="1229"/>
      <c r="AB14" s="1237" t="s">
        <v>341</v>
      </c>
      <c r="AC14" s="1227" t="s">
        <v>640</v>
      </c>
      <c r="AD14" s="1228"/>
      <c r="AE14" s="1228"/>
      <c r="AF14" s="1228"/>
      <c r="AG14" s="1228"/>
      <c r="AH14" s="1229"/>
      <c r="AI14" s="1237" t="s">
        <v>341</v>
      </c>
      <c r="AJ14" s="1227" t="s">
        <v>640</v>
      </c>
      <c r="AK14" s="1228"/>
      <c r="AL14" s="1228"/>
      <c r="AM14" s="1228"/>
      <c r="AN14" s="1228"/>
      <c r="AO14" s="1229"/>
      <c r="AP14" s="1237" t="s">
        <v>341</v>
      </c>
      <c r="AQ14" s="1227" t="s">
        <v>640</v>
      </c>
      <c r="AR14" s="1228"/>
      <c r="AS14" s="1228"/>
      <c r="AT14" s="1228"/>
      <c r="AU14" s="1228"/>
      <c r="AV14" s="1229"/>
      <c r="AW14" s="1237" t="s">
        <v>341</v>
      </c>
      <c r="AX14" s="1227" t="s">
        <v>640</v>
      </c>
      <c r="AY14" s="1228"/>
      <c r="AZ14" s="1228"/>
      <c r="BA14" s="1228"/>
      <c r="BB14" s="1228"/>
      <c r="BC14" s="1229"/>
      <c r="BD14" s="1237" t="s">
        <v>341</v>
      </c>
      <c r="BE14" s="1227" t="s">
        <v>640</v>
      </c>
      <c r="BF14" s="1228"/>
      <c r="BG14" s="1228"/>
      <c r="BH14" s="1228"/>
      <c r="BI14" s="1228"/>
      <c r="BJ14" s="1229"/>
      <c r="BK14" s="1237" t="s">
        <v>341</v>
      </c>
      <c r="BL14" s="1227" t="s">
        <v>640</v>
      </c>
      <c r="BM14" s="1228"/>
      <c r="BN14" s="1228"/>
      <c r="BO14" s="1228"/>
      <c r="BP14" s="1228"/>
      <c r="BQ14" s="1229"/>
      <c r="BR14" s="1237" t="s">
        <v>341</v>
      </c>
      <c r="BS14" s="1227" t="s">
        <v>640</v>
      </c>
      <c r="BT14" s="1228"/>
      <c r="BU14" s="1228"/>
      <c r="BV14" s="1228"/>
      <c r="BW14" s="1228"/>
      <c r="BX14" s="1229"/>
      <c r="BY14" s="1237" t="s">
        <v>341</v>
      </c>
      <c r="BZ14" s="1227" t="s">
        <v>640</v>
      </c>
      <c r="CA14" s="1228"/>
      <c r="CB14" s="1228"/>
      <c r="CC14" s="1228"/>
      <c r="CD14" s="1228"/>
      <c r="CE14" s="1229"/>
      <c r="CF14" s="1237" t="s">
        <v>341</v>
      </c>
      <c r="CG14" s="1223" t="s">
        <v>275</v>
      </c>
      <c r="CH14" s="1156"/>
    </row>
    <row r="15" spans="1:97" ht="14.25" customHeight="1">
      <c r="J15" s="996"/>
      <c r="K15" s="996"/>
      <c r="L15" s="1226"/>
      <c r="M15" s="1226"/>
      <c r="N15" s="663"/>
      <c r="O15" s="1232" t="s">
        <v>604</v>
      </c>
      <c r="P15" s="1230" t="s">
        <v>271</v>
      </c>
      <c r="Q15" s="1231"/>
      <c r="R15" s="1234" t="s">
        <v>653</v>
      </c>
      <c r="S15" s="1235"/>
      <c r="T15" s="1236"/>
      <c r="U15" s="1238"/>
      <c r="V15" s="1232" t="s">
        <v>604</v>
      </c>
      <c r="W15" s="1230" t="s">
        <v>271</v>
      </c>
      <c r="X15" s="1231"/>
      <c r="Y15" s="1234" t="s">
        <v>653</v>
      </c>
      <c r="Z15" s="1235"/>
      <c r="AA15" s="1236"/>
      <c r="AB15" s="1238"/>
      <c r="AC15" s="1232" t="s">
        <v>604</v>
      </c>
      <c r="AD15" s="1230" t="s">
        <v>271</v>
      </c>
      <c r="AE15" s="1231"/>
      <c r="AF15" s="1234" t="s">
        <v>653</v>
      </c>
      <c r="AG15" s="1235"/>
      <c r="AH15" s="1236"/>
      <c r="AI15" s="1238"/>
      <c r="AJ15" s="1232" t="s">
        <v>604</v>
      </c>
      <c r="AK15" s="1230" t="s">
        <v>271</v>
      </c>
      <c r="AL15" s="1231"/>
      <c r="AM15" s="1234" t="s">
        <v>653</v>
      </c>
      <c r="AN15" s="1235"/>
      <c r="AO15" s="1236"/>
      <c r="AP15" s="1238"/>
      <c r="AQ15" s="1232" t="s">
        <v>604</v>
      </c>
      <c r="AR15" s="1230" t="s">
        <v>271</v>
      </c>
      <c r="AS15" s="1231"/>
      <c r="AT15" s="1234" t="s">
        <v>653</v>
      </c>
      <c r="AU15" s="1235"/>
      <c r="AV15" s="1236"/>
      <c r="AW15" s="1238"/>
      <c r="AX15" s="1232" t="s">
        <v>604</v>
      </c>
      <c r="AY15" s="1230" t="s">
        <v>271</v>
      </c>
      <c r="AZ15" s="1231"/>
      <c r="BA15" s="1234" t="s">
        <v>653</v>
      </c>
      <c r="BB15" s="1235"/>
      <c r="BC15" s="1236"/>
      <c r="BD15" s="1238"/>
      <c r="BE15" s="1232" t="s">
        <v>604</v>
      </c>
      <c r="BF15" s="1230" t="s">
        <v>271</v>
      </c>
      <c r="BG15" s="1231"/>
      <c r="BH15" s="1234" t="s">
        <v>653</v>
      </c>
      <c r="BI15" s="1235"/>
      <c r="BJ15" s="1236"/>
      <c r="BK15" s="1238"/>
      <c r="BL15" s="1232" t="s">
        <v>604</v>
      </c>
      <c r="BM15" s="1230" t="s">
        <v>271</v>
      </c>
      <c r="BN15" s="1231"/>
      <c r="BO15" s="1234" t="s">
        <v>653</v>
      </c>
      <c r="BP15" s="1235"/>
      <c r="BQ15" s="1236"/>
      <c r="BR15" s="1238"/>
      <c r="BS15" s="1232" t="s">
        <v>604</v>
      </c>
      <c r="BT15" s="1230" t="s">
        <v>271</v>
      </c>
      <c r="BU15" s="1231"/>
      <c r="BV15" s="1234" t="s">
        <v>653</v>
      </c>
      <c r="BW15" s="1235"/>
      <c r="BX15" s="1236"/>
      <c r="BY15" s="1238"/>
      <c r="BZ15" s="1232" t="s">
        <v>604</v>
      </c>
      <c r="CA15" s="1230" t="s">
        <v>271</v>
      </c>
      <c r="CB15" s="1231"/>
      <c r="CC15" s="1234" t="s">
        <v>653</v>
      </c>
      <c r="CD15" s="1235"/>
      <c r="CE15" s="1236"/>
      <c r="CF15" s="1238"/>
      <c r="CG15" s="1224"/>
      <c r="CH15" s="1156"/>
    </row>
    <row r="16" spans="1:97" ht="33.75" customHeight="1">
      <c r="J16" s="996"/>
      <c r="K16" s="996"/>
      <c r="L16" s="1226"/>
      <c r="M16" s="1226"/>
      <c r="N16" s="664"/>
      <c r="O16" s="1233"/>
      <c r="P16" s="757" t="s">
        <v>605</v>
      </c>
      <c r="Q16" s="757" t="s">
        <v>6</v>
      </c>
      <c r="R16" s="1029" t="s">
        <v>274</v>
      </c>
      <c r="S16" s="1221" t="s">
        <v>273</v>
      </c>
      <c r="T16" s="1222"/>
      <c r="U16" s="1239"/>
      <c r="V16" s="1233"/>
      <c r="W16" s="757" t="s">
        <v>605</v>
      </c>
      <c r="X16" s="757" t="s">
        <v>6</v>
      </c>
      <c r="Y16" s="1113" t="s">
        <v>274</v>
      </c>
      <c r="Z16" s="1221" t="s">
        <v>273</v>
      </c>
      <c r="AA16" s="1222"/>
      <c r="AB16" s="1239"/>
      <c r="AC16" s="1233"/>
      <c r="AD16" s="757" t="s">
        <v>605</v>
      </c>
      <c r="AE16" s="757" t="s">
        <v>6</v>
      </c>
      <c r="AF16" s="1113" t="s">
        <v>274</v>
      </c>
      <c r="AG16" s="1221" t="s">
        <v>273</v>
      </c>
      <c r="AH16" s="1222"/>
      <c r="AI16" s="1239"/>
      <c r="AJ16" s="1233"/>
      <c r="AK16" s="757" t="s">
        <v>605</v>
      </c>
      <c r="AL16" s="757" t="s">
        <v>6</v>
      </c>
      <c r="AM16" s="1113" t="s">
        <v>274</v>
      </c>
      <c r="AN16" s="1221" t="s">
        <v>273</v>
      </c>
      <c r="AO16" s="1222"/>
      <c r="AP16" s="1239"/>
      <c r="AQ16" s="1233"/>
      <c r="AR16" s="757" t="s">
        <v>605</v>
      </c>
      <c r="AS16" s="757" t="s">
        <v>6</v>
      </c>
      <c r="AT16" s="1113" t="s">
        <v>274</v>
      </c>
      <c r="AU16" s="1221" t="s">
        <v>273</v>
      </c>
      <c r="AV16" s="1222"/>
      <c r="AW16" s="1239"/>
      <c r="AX16" s="1233"/>
      <c r="AY16" s="757" t="s">
        <v>605</v>
      </c>
      <c r="AZ16" s="757" t="s">
        <v>6</v>
      </c>
      <c r="BA16" s="1113" t="s">
        <v>274</v>
      </c>
      <c r="BB16" s="1221" t="s">
        <v>273</v>
      </c>
      <c r="BC16" s="1222"/>
      <c r="BD16" s="1239"/>
      <c r="BE16" s="1233"/>
      <c r="BF16" s="757" t="s">
        <v>605</v>
      </c>
      <c r="BG16" s="757" t="s">
        <v>6</v>
      </c>
      <c r="BH16" s="1113" t="s">
        <v>274</v>
      </c>
      <c r="BI16" s="1221" t="s">
        <v>273</v>
      </c>
      <c r="BJ16" s="1222"/>
      <c r="BK16" s="1239"/>
      <c r="BL16" s="1233"/>
      <c r="BM16" s="757" t="s">
        <v>605</v>
      </c>
      <c r="BN16" s="757" t="s">
        <v>6</v>
      </c>
      <c r="BO16" s="1113" t="s">
        <v>274</v>
      </c>
      <c r="BP16" s="1221" t="s">
        <v>273</v>
      </c>
      <c r="BQ16" s="1222"/>
      <c r="BR16" s="1239"/>
      <c r="BS16" s="1233"/>
      <c r="BT16" s="757" t="s">
        <v>605</v>
      </c>
      <c r="BU16" s="757" t="s">
        <v>6</v>
      </c>
      <c r="BV16" s="1113" t="s">
        <v>274</v>
      </c>
      <c r="BW16" s="1221" t="s">
        <v>273</v>
      </c>
      <c r="BX16" s="1222"/>
      <c r="BY16" s="1239"/>
      <c r="BZ16" s="1233"/>
      <c r="CA16" s="757" t="s">
        <v>605</v>
      </c>
      <c r="CB16" s="757" t="s">
        <v>6</v>
      </c>
      <c r="CC16" s="1113" t="s">
        <v>274</v>
      </c>
      <c r="CD16" s="1221" t="s">
        <v>273</v>
      </c>
      <c r="CE16" s="1222"/>
      <c r="CF16" s="1239"/>
      <c r="CG16" s="1225"/>
      <c r="CH16" s="1156"/>
    </row>
    <row r="17" spans="1:99">
      <c r="J17" s="996"/>
      <c r="K17" s="570">
        <v>1</v>
      </c>
      <c r="L17" s="648" t="s">
        <v>93</v>
      </c>
      <c r="M17" s="648" t="s">
        <v>49</v>
      </c>
      <c r="N17" s="650" t="str">
        <f ca="1">OFFSET(N17,0,-1)</f>
        <v>2</v>
      </c>
      <c r="O17" s="1026">
        <f ca="1">OFFSET(O17,0,-1)+1</f>
        <v>3</v>
      </c>
      <c r="P17" s="1026">
        <f ca="1">OFFSET(P17,0,-1)+1</f>
        <v>4</v>
      </c>
      <c r="Q17" s="1026">
        <f ca="1">OFFSET(Q17,0,-1)+1</f>
        <v>5</v>
      </c>
      <c r="R17" s="1026">
        <f ca="1">OFFSET(R17,0,-1)+1</f>
        <v>6</v>
      </c>
      <c r="S17" s="1244">
        <f ca="1">OFFSET(S17,0,-1)+1</f>
        <v>7</v>
      </c>
      <c r="T17" s="1244"/>
      <c r="U17" s="1026">
        <f ca="1">OFFSET(U17,0,-2)+1</f>
        <v>8</v>
      </c>
      <c r="V17" s="1108">
        <f ca="1">OFFSET(V17,0,-1)+1</f>
        <v>9</v>
      </c>
      <c r="W17" s="1108">
        <f ca="1">OFFSET(W17,0,-1)+1</f>
        <v>10</v>
      </c>
      <c r="X17" s="1108">
        <f ca="1">OFFSET(X17,0,-1)+1</f>
        <v>11</v>
      </c>
      <c r="Y17" s="1108">
        <f ca="1">OFFSET(Y17,0,-1)+1</f>
        <v>12</v>
      </c>
      <c r="Z17" s="1244">
        <f ca="1">OFFSET(Z17,0,-1)+1</f>
        <v>13</v>
      </c>
      <c r="AA17" s="1244"/>
      <c r="AB17" s="1108">
        <f ca="1">OFFSET(AB17,0,-2)+1</f>
        <v>14</v>
      </c>
      <c r="AC17" s="1108">
        <f ca="1">OFFSET(AC17,0,-1)+1</f>
        <v>15</v>
      </c>
      <c r="AD17" s="1108">
        <f ca="1">OFFSET(AD17,0,-1)+1</f>
        <v>16</v>
      </c>
      <c r="AE17" s="1108">
        <f ca="1">OFFSET(AE17,0,-1)+1</f>
        <v>17</v>
      </c>
      <c r="AF17" s="1108">
        <f ca="1">OFFSET(AF17,0,-1)+1</f>
        <v>18</v>
      </c>
      <c r="AG17" s="1244">
        <f ca="1">OFFSET(AG17,0,-1)+1</f>
        <v>19</v>
      </c>
      <c r="AH17" s="1244"/>
      <c r="AI17" s="1108">
        <f ca="1">OFFSET(AI17,0,-2)+1</f>
        <v>20</v>
      </c>
      <c r="AJ17" s="1108">
        <f ca="1">OFFSET(AJ17,0,-1)+1</f>
        <v>21</v>
      </c>
      <c r="AK17" s="1108">
        <f ca="1">OFFSET(AK17,0,-1)+1</f>
        <v>22</v>
      </c>
      <c r="AL17" s="1108">
        <f ca="1">OFFSET(AL17,0,-1)+1</f>
        <v>23</v>
      </c>
      <c r="AM17" s="1108">
        <f ca="1">OFFSET(AM17,0,-1)+1</f>
        <v>24</v>
      </c>
      <c r="AN17" s="1244">
        <f ca="1">OFFSET(AN17,0,-1)+1</f>
        <v>25</v>
      </c>
      <c r="AO17" s="1244"/>
      <c r="AP17" s="1108">
        <f ca="1">OFFSET(AP17,0,-2)+1</f>
        <v>26</v>
      </c>
      <c r="AQ17" s="1108">
        <f ca="1">OFFSET(AQ17,0,-1)+1</f>
        <v>27</v>
      </c>
      <c r="AR17" s="1108">
        <f ca="1">OFFSET(AR17,0,-1)+1</f>
        <v>28</v>
      </c>
      <c r="AS17" s="1108">
        <f ca="1">OFFSET(AS17,0,-1)+1</f>
        <v>29</v>
      </c>
      <c r="AT17" s="1108">
        <f ca="1">OFFSET(AT17,0,-1)+1</f>
        <v>30</v>
      </c>
      <c r="AU17" s="1244">
        <f ca="1">OFFSET(AU17,0,-1)+1</f>
        <v>31</v>
      </c>
      <c r="AV17" s="1244"/>
      <c r="AW17" s="1108">
        <f ca="1">OFFSET(AW17,0,-2)+1</f>
        <v>32</v>
      </c>
      <c r="AX17" s="1108">
        <f ca="1">OFFSET(AX17,0,-1)+1</f>
        <v>33</v>
      </c>
      <c r="AY17" s="1108">
        <f ca="1">OFFSET(AY17,0,-1)+1</f>
        <v>34</v>
      </c>
      <c r="AZ17" s="1108">
        <f ca="1">OFFSET(AZ17,0,-1)+1</f>
        <v>35</v>
      </c>
      <c r="BA17" s="1108">
        <f ca="1">OFFSET(BA17,0,-1)+1</f>
        <v>36</v>
      </c>
      <c r="BB17" s="1244">
        <f ca="1">OFFSET(BB17,0,-1)+1</f>
        <v>37</v>
      </c>
      <c r="BC17" s="1244"/>
      <c r="BD17" s="1108">
        <f ca="1">OFFSET(BD17,0,-2)+1</f>
        <v>38</v>
      </c>
      <c r="BE17" s="1108">
        <f ca="1">OFFSET(BE17,0,-1)+1</f>
        <v>39</v>
      </c>
      <c r="BF17" s="1108">
        <f ca="1">OFFSET(BF17,0,-1)+1</f>
        <v>40</v>
      </c>
      <c r="BG17" s="1108">
        <f ca="1">OFFSET(BG17,0,-1)+1</f>
        <v>41</v>
      </c>
      <c r="BH17" s="1108">
        <f ca="1">OFFSET(BH17,0,-1)+1</f>
        <v>42</v>
      </c>
      <c r="BI17" s="1244">
        <f ca="1">OFFSET(BI17,0,-1)+1</f>
        <v>43</v>
      </c>
      <c r="BJ17" s="1244"/>
      <c r="BK17" s="1108">
        <f ca="1">OFFSET(BK17,0,-2)+1</f>
        <v>44</v>
      </c>
      <c r="BL17" s="1108">
        <f ca="1">OFFSET(BL17,0,-1)+1</f>
        <v>45</v>
      </c>
      <c r="BM17" s="1108">
        <f ca="1">OFFSET(BM17,0,-1)+1</f>
        <v>46</v>
      </c>
      <c r="BN17" s="1108">
        <f ca="1">OFFSET(BN17,0,-1)+1</f>
        <v>47</v>
      </c>
      <c r="BO17" s="1108">
        <f ca="1">OFFSET(BO17,0,-1)+1</f>
        <v>48</v>
      </c>
      <c r="BP17" s="1244">
        <f ca="1">OFFSET(BP17,0,-1)+1</f>
        <v>49</v>
      </c>
      <c r="BQ17" s="1244"/>
      <c r="BR17" s="1108">
        <f ca="1">OFFSET(BR17,0,-2)+1</f>
        <v>50</v>
      </c>
      <c r="BS17" s="1108">
        <f ca="1">OFFSET(BS17,0,-1)+1</f>
        <v>51</v>
      </c>
      <c r="BT17" s="1108">
        <f ca="1">OFFSET(BT17,0,-1)+1</f>
        <v>52</v>
      </c>
      <c r="BU17" s="1108">
        <f ca="1">OFFSET(BU17,0,-1)+1</f>
        <v>53</v>
      </c>
      <c r="BV17" s="1108">
        <f ca="1">OFFSET(BV17,0,-1)+1</f>
        <v>54</v>
      </c>
      <c r="BW17" s="1244">
        <f ca="1">OFFSET(BW17,0,-1)+1</f>
        <v>55</v>
      </c>
      <c r="BX17" s="1244"/>
      <c r="BY17" s="1108">
        <f ca="1">OFFSET(BY17,0,-2)+1</f>
        <v>56</v>
      </c>
      <c r="BZ17" s="1108">
        <f ca="1">OFFSET(BZ17,0,-1)+1</f>
        <v>57</v>
      </c>
      <c r="CA17" s="1108">
        <f ca="1">OFFSET(CA17,0,-1)+1</f>
        <v>58</v>
      </c>
      <c r="CB17" s="1108">
        <f ca="1">OFFSET(CB17,0,-1)+1</f>
        <v>59</v>
      </c>
      <c r="CC17" s="1108">
        <f ca="1">OFFSET(CC17,0,-1)+1</f>
        <v>60</v>
      </c>
      <c r="CD17" s="1244">
        <f ca="1">OFFSET(CD17,0,-1)+1</f>
        <v>61</v>
      </c>
      <c r="CE17" s="1244"/>
      <c r="CF17" s="1108">
        <f ca="1">OFFSET(CF17,0,-2)+1</f>
        <v>62</v>
      </c>
      <c r="CG17" s="650">
        <f ca="1">OFFSET(CG17,0,-1)</f>
        <v>62</v>
      </c>
      <c r="CH17" s="1026">
        <f ca="1">OFFSET(CH17,0,-1)+1</f>
        <v>63</v>
      </c>
    </row>
    <row r="18" spans="1:99" ht="22.5">
      <c r="A18" s="1245">
        <v>1</v>
      </c>
      <c r="B18" s="1016"/>
      <c r="C18" s="1016"/>
      <c r="D18" s="1016"/>
      <c r="E18" s="982"/>
      <c r="F18" s="1027"/>
      <c r="G18" s="1027"/>
      <c r="H18" s="1027"/>
      <c r="I18" s="984"/>
      <c r="J18" s="980"/>
      <c r="K18" s="964"/>
      <c r="L18" s="1031" t="e">
        <f ca="1">mergeValue(A18)</f>
        <v>#NAME?</v>
      </c>
      <c r="M18" s="642" t="s">
        <v>20</v>
      </c>
      <c r="N18" s="647"/>
      <c r="O18" s="1246" t="str">
        <f>IF('Перечень тарифов'!J21="","","" &amp; 'Перечень тарифов'!J21 &amp; "")</f>
        <v>Тариф на тепловую энергию</v>
      </c>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6"/>
      <c r="BR18" s="1246"/>
      <c r="BS18" s="1246"/>
      <c r="BT18" s="1246"/>
      <c r="BU18" s="1246"/>
      <c r="BV18" s="1246"/>
      <c r="BW18" s="1246"/>
      <c r="BX18" s="1246"/>
      <c r="BY18" s="1246"/>
      <c r="BZ18" s="1246"/>
      <c r="CA18" s="1246"/>
      <c r="CB18" s="1246"/>
      <c r="CC18" s="1246"/>
      <c r="CD18" s="1246"/>
      <c r="CE18" s="1246"/>
      <c r="CF18" s="1246"/>
      <c r="CG18" s="1246"/>
      <c r="CH18" s="631" t="s">
        <v>476</v>
      </c>
      <c r="CJ18" s="830"/>
      <c r="CK18" s="830" t="str">
        <f t="shared" ref="CK18:CK72" si="0">IF(M18="","",M18 )</f>
        <v>Наименование тарифа</v>
      </c>
      <c r="CL18" s="830"/>
      <c r="CM18" s="830"/>
      <c r="CN18" s="830"/>
      <c r="CT18" s="1009"/>
      <c r="CU18" s="1009"/>
    </row>
    <row r="19" spans="1:99" ht="22.5">
      <c r="A19" s="1245"/>
      <c r="B19" s="1245">
        <v>1</v>
      </c>
      <c r="C19" s="1016"/>
      <c r="D19" s="1016"/>
      <c r="E19" s="1027"/>
      <c r="F19" s="1027"/>
      <c r="G19" s="1027"/>
      <c r="H19" s="1027"/>
      <c r="I19" s="1022"/>
      <c r="J19" s="955"/>
      <c r="K19" s="958"/>
      <c r="L19" s="1031" t="e">
        <f ca="1">mergeValue(A19) &amp;"."&amp; mergeValue(B19)</f>
        <v>#NAME?</v>
      </c>
      <c r="M19" s="693" t="s">
        <v>16</v>
      </c>
      <c r="N19" s="647"/>
      <c r="O19" s="1246" t="str">
        <f>IF('Перечень тарифов'!N21="","","" &amp; 'Перечень тарифов'!N21 &amp; "")</f>
        <v>Гдовский район, Гдов (58608101);</v>
      </c>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6"/>
      <c r="AP19" s="1246"/>
      <c r="AQ19" s="1246"/>
      <c r="AR19" s="1246"/>
      <c r="AS19" s="1246"/>
      <c r="AT19" s="1246"/>
      <c r="AU19" s="1246"/>
      <c r="AV19" s="1246"/>
      <c r="AW19" s="1246"/>
      <c r="AX19" s="1246"/>
      <c r="AY19" s="1246"/>
      <c r="AZ19" s="1246"/>
      <c r="BA19" s="1246"/>
      <c r="BB19" s="1246"/>
      <c r="BC19" s="1246"/>
      <c r="BD19" s="1246"/>
      <c r="BE19" s="1246"/>
      <c r="BF19" s="1246"/>
      <c r="BG19" s="1246"/>
      <c r="BH19" s="1246"/>
      <c r="BI19" s="1246"/>
      <c r="BJ19" s="1246"/>
      <c r="BK19" s="1246"/>
      <c r="BL19" s="1246"/>
      <c r="BM19" s="1246"/>
      <c r="BN19" s="1246"/>
      <c r="BO19" s="1246"/>
      <c r="BP19" s="1246"/>
      <c r="BQ19" s="1246"/>
      <c r="BR19" s="1246"/>
      <c r="BS19" s="1246"/>
      <c r="BT19" s="1246"/>
      <c r="BU19" s="1246"/>
      <c r="BV19" s="1246"/>
      <c r="BW19" s="1246"/>
      <c r="BX19" s="1246"/>
      <c r="BY19" s="1246"/>
      <c r="BZ19" s="1246"/>
      <c r="CA19" s="1246"/>
      <c r="CB19" s="1246"/>
      <c r="CC19" s="1246"/>
      <c r="CD19" s="1246"/>
      <c r="CE19" s="1246"/>
      <c r="CF19" s="1246"/>
      <c r="CG19" s="1246"/>
      <c r="CH19" s="631" t="s">
        <v>477</v>
      </c>
      <c r="CJ19" s="830"/>
      <c r="CK19" s="830" t="str">
        <f t="shared" si="0"/>
        <v>Территория действия тарифа</v>
      </c>
      <c r="CL19" s="830"/>
      <c r="CM19" s="830"/>
      <c r="CN19" s="830"/>
      <c r="CT19" s="1009"/>
      <c r="CU19" s="1009"/>
    </row>
    <row r="20" spans="1:99" hidden="1">
      <c r="A20" s="1245"/>
      <c r="B20" s="1245"/>
      <c r="C20" s="1245">
        <v>1</v>
      </c>
      <c r="D20" s="1016"/>
      <c r="E20" s="1027"/>
      <c r="F20" s="1027"/>
      <c r="G20" s="1027"/>
      <c r="H20" s="1027"/>
      <c r="I20" s="963"/>
      <c r="J20" s="955"/>
      <c r="K20" s="958"/>
      <c r="L20" s="1031" t="e">
        <f ca="1">mergeValue(A20) &amp;"."&amp; mergeValue(B20)&amp;"."&amp; mergeValue(C20)</f>
        <v>#NAME?</v>
      </c>
      <c r="M20" s="694"/>
      <c r="N20" s="647"/>
      <c r="O20" s="1246"/>
      <c r="P20" s="1246"/>
      <c r="Q20" s="1246"/>
      <c r="R20" s="1246"/>
      <c r="S20" s="1246"/>
      <c r="T20" s="1246"/>
      <c r="U20" s="1246"/>
      <c r="V20" s="1246"/>
      <c r="W20" s="1246"/>
      <c r="X20" s="1246"/>
      <c r="Y20" s="1246"/>
      <c r="Z20" s="1246"/>
      <c r="AA20" s="1246"/>
      <c r="AB20" s="1246"/>
      <c r="AC20" s="1246"/>
      <c r="AD20" s="1246"/>
      <c r="AE20" s="1246"/>
      <c r="AF20" s="1246"/>
      <c r="AG20" s="1246"/>
      <c r="AH20" s="1246"/>
      <c r="AI20" s="1246"/>
      <c r="AJ20" s="1246"/>
      <c r="AK20" s="1246"/>
      <c r="AL20" s="1246"/>
      <c r="AM20" s="1246"/>
      <c r="AN20" s="1246"/>
      <c r="AO20" s="1246"/>
      <c r="AP20" s="1246"/>
      <c r="AQ20" s="1246"/>
      <c r="AR20" s="1246"/>
      <c r="AS20" s="1246"/>
      <c r="AT20" s="1246"/>
      <c r="AU20" s="1246"/>
      <c r="AV20" s="1246"/>
      <c r="AW20" s="1246"/>
      <c r="AX20" s="1246"/>
      <c r="AY20" s="1246"/>
      <c r="AZ20" s="1246"/>
      <c r="BA20" s="1246"/>
      <c r="BB20" s="1246"/>
      <c r="BC20" s="1246"/>
      <c r="BD20" s="1246"/>
      <c r="BE20" s="1246"/>
      <c r="BF20" s="1246"/>
      <c r="BG20" s="1246"/>
      <c r="BH20" s="1246"/>
      <c r="BI20" s="1246"/>
      <c r="BJ20" s="1246"/>
      <c r="BK20" s="1246"/>
      <c r="BL20" s="1246"/>
      <c r="BM20" s="1246"/>
      <c r="BN20" s="1246"/>
      <c r="BO20" s="1246"/>
      <c r="BP20" s="1246"/>
      <c r="BQ20" s="1246"/>
      <c r="BR20" s="1246"/>
      <c r="BS20" s="1246"/>
      <c r="BT20" s="1246"/>
      <c r="BU20" s="1246"/>
      <c r="BV20" s="1246"/>
      <c r="BW20" s="1246"/>
      <c r="BX20" s="1246"/>
      <c r="BY20" s="1246"/>
      <c r="BZ20" s="1246"/>
      <c r="CA20" s="1246"/>
      <c r="CB20" s="1246"/>
      <c r="CC20" s="1246"/>
      <c r="CD20" s="1246"/>
      <c r="CE20" s="1246"/>
      <c r="CF20" s="1246"/>
      <c r="CG20" s="1246"/>
      <c r="CH20" s="631"/>
      <c r="CJ20" s="830"/>
      <c r="CK20" s="830" t="str">
        <f t="shared" si="0"/>
        <v/>
      </c>
      <c r="CL20" s="830"/>
      <c r="CM20" s="830"/>
      <c r="CN20" s="830"/>
      <c r="CT20" s="1009"/>
      <c r="CU20" s="1009"/>
    </row>
    <row r="21" spans="1:99" hidden="1">
      <c r="A21" s="1245"/>
      <c r="B21" s="1245"/>
      <c r="C21" s="1245"/>
      <c r="D21" s="1245">
        <v>1</v>
      </c>
      <c r="E21" s="1027"/>
      <c r="F21" s="1027"/>
      <c r="G21" s="1027"/>
      <c r="H21" s="1027"/>
      <c r="I21" s="963"/>
      <c r="J21" s="955"/>
      <c r="K21" s="958"/>
      <c r="L21" s="1031" t="e">
        <f ca="1">mergeValue(A21) &amp;"."&amp; mergeValue(B21)&amp;"."&amp; mergeValue(C21)&amp;"."&amp; mergeValue(D21)</f>
        <v>#NAME?</v>
      </c>
      <c r="M21" s="695"/>
      <c r="N21" s="647"/>
      <c r="O21" s="1246"/>
      <c r="P21" s="1246"/>
      <c r="Q21" s="1246"/>
      <c r="R21" s="1246"/>
      <c r="S21" s="1246"/>
      <c r="T21" s="1246"/>
      <c r="U21" s="1246"/>
      <c r="V21" s="1246"/>
      <c r="W21" s="1246"/>
      <c r="X21" s="1246"/>
      <c r="Y21" s="1246"/>
      <c r="Z21" s="1246"/>
      <c r="AA21" s="1246"/>
      <c r="AB21" s="1246"/>
      <c r="AC21" s="1246"/>
      <c r="AD21" s="1246"/>
      <c r="AE21" s="1246"/>
      <c r="AF21" s="1246"/>
      <c r="AG21" s="1246"/>
      <c r="AH21" s="1246"/>
      <c r="AI21" s="1246"/>
      <c r="AJ21" s="1246"/>
      <c r="AK21" s="1246"/>
      <c r="AL21" s="1246"/>
      <c r="AM21" s="1246"/>
      <c r="AN21" s="1246"/>
      <c r="AO21" s="1246"/>
      <c r="AP21" s="1246"/>
      <c r="AQ21" s="1246"/>
      <c r="AR21" s="1246"/>
      <c r="AS21" s="1246"/>
      <c r="AT21" s="1246"/>
      <c r="AU21" s="1246"/>
      <c r="AV21" s="1246"/>
      <c r="AW21" s="1246"/>
      <c r="AX21" s="1246"/>
      <c r="AY21" s="1246"/>
      <c r="AZ21" s="1246"/>
      <c r="BA21" s="1246"/>
      <c r="BB21" s="1246"/>
      <c r="BC21" s="1246"/>
      <c r="BD21" s="1246"/>
      <c r="BE21" s="1246"/>
      <c r="BF21" s="1246"/>
      <c r="BG21" s="1246"/>
      <c r="BH21" s="1246"/>
      <c r="BI21" s="1246"/>
      <c r="BJ21" s="1246"/>
      <c r="BK21" s="1246"/>
      <c r="BL21" s="1246"/>
      <c r="BM21" s="1246"/>
      <c r="BN21" s="1246"/>
      <c r="BO21" s="1246"/>
      <c r="BP21" s="1246"/>
      <c r="BQ21" s="1246"/>
      <c r="BR21" s="1246"/>
      <c r="BS21" s="1246"/>
      <c r="BT21" s="1246"/>
      <c r="BU21" s="1246"/>
      <c r="BV21" s="1246"/>
      <c r="BW21" s="1246"/>
      <c r="BX21" s="1246"/>
      <c r="BY21" s="1246"/>
      <c r="BZ21" s="1246"/>
      <c r="CA21" s="1246"/>
      <c r="CB21" s="1246"/>
      <c r="CC21" s="1246"/>
      <c r="CD21" s="1246"/>
      <c r="CE21" s="1246"/>
      <c r="CF21" s="1246"/>
      <c r="CG21" s="1246"/>
      <c r="CH21" s="631"/>
      <c r="CJ21" s="830"/>
      <c r="CK21" s="830" t="str">
        <f t="shared" si="0"/>
        <v/>
      </c>
      <c r="CL21" s="830"/>
      <c r="CM21" s="830"/>
      <c r="CN21" s="830"/>
      <c r="CT21" s="1009"/>
      <c r="CU21" s="1009"/>
    </row>
    <row r="22" spans="1:99" ht="29.25" customHeight="1">
      <c r="A22" s="1245"/>
      <c r="B22" s="1245"/>
      <c r="C22" s="1245"/>
      <c r="D22" s="1245"/>
      <c r="E22" s="1245">
        <v>1</v>
      </c>
      <c r="F22" s="1027"/>
      <c r="G22" s="1027"/>
      <c r="H22" s="1016">
        <v>1</v>
      </c>
      <c r="I22" s="1245">
        <v>1</v>
      </c>
      <c r="J22" s="1027"/>
      <c r="K22" s="966"/>
      <c r="L22" s="1031" t="e">
        <f ca="1">mergeValue(A22) &amp;"."&amp; mergeValue(B22)&amp;"."&amp; mergeValue(C22)&amp;"."&amp; mergeValue(D22)&amp;"."&amp; mergeValue(E22)</f>
        <v>#NAME?</v>
      </c>
      <c r="M22" s="555" t="s">
        <v>9</v>
      </c>
      <c r="N22" s="647"/>
      <c r="O22" s="1248" t="s">
        <v>3</v>
      </c>
      <c r="P22" s="1249"/>
      <c r="Q22" s="1249"/>
      <c r="R22" s="1249"/>
      <c r="S22" s="1249"/>
      <c r="T22" s="1249"/>
      <c r="U22" s="1249"/>
      <c r="V22" s="1249"/>
      <c r="W22" s="1249"/>
      <c r="X22" s="1249"/>
      <c r="Y22" s="1249"/>
      <c r="Z22" s="1249"/>
      <c r="AA22" s="1249"/>
      <c r="AB22" s="1249"/>
      <c r="AC22" s="1249"/>
      <c r="AD22" s="1249"/>
      <c r="AE22" s="1249"/>
      <c r="AF22" s="1249"/>
      <c r="AG22" s="1249"/>
      <c r="AH22" s="1249"/>
      <c r="AI22" s="1249"/>
      <c r="AJ22" s="1249"/>
      <c r="AK22" s="1249"/>
      <c r="AL22" s="1249"/>
      <c r="AM22" s="1249"/>
      <c r="AN22" s="1249"/>
      <c r="AO22" s="1249"/>
      <c r="AP22" s="1249"/>
      <c r="AQ22" s="1249"/>
      <c r="AR22" s="1249"/>
      <c r="AS22" s="1249"/>
      <c r="AT22" s="1249"/>
      <c r="AU22" s="1249"/>
      <c r="AV22" s="1249"/>
      <c r="AW22" s="1249"/>
      <c r="AX22" s="1249"/>
      <c r="AY22" s="1249"/>
      <c r="AZ22" s="1249"/>
      <c r="BA22" s="1249"/>
      <c r="BB22" s="1249"/>
      <c r="BC22" s="1249"/>
      <c r="BD22" s="1249"/>
      <c r="BE22" s="1249"/>
      <c r="BF22" s="1249"/>
      <c r="BG22" s="1249"/>
      <c r="BH22" s="1249"/>
      <c r="BI22" s="1249"/>
      <c r="BJ22" s="1249"/>
      <c r="BK22" s="1249"/>
      <c r="BL22" s="1249"/>
      <c r="BM22" s="1249"/>
      <c r="BN22" s="1249"/>
      <c r="BO22" s="1249"/>
      <c r="BP22" s="1249"/>
      <c r="BQ22" s="1249"/>
      <c r="BR22" s="1249"/>
      <c r="BS22" s="1249"/>
      <c r="BT22" s="1249"/>
      <c r="BU22" s="1249"/>
      <c r="BV22" s="1249"/>
      <c r="BW22" s="1249"/>
      <c r="BX22" s="1249"/>
      <c r="BY22" s="1249"/>
      <c r="BZ22" s="1249"/>
      <c r="CA22" s="1249"/>
      <c r="CB22" s="1249"/>
      <c r="CC22" s="1249"/>
      <c r="CD22" s="1249"/>
      <c r="CE22" s="1249"/>
      <c r="CF22" s="1249"/>
      <c r="CG22" s="1250"/>
      <c r="CH22" s="631" t="s">
        <v>637</v>
      </c>
      <c r="CJ22" s="830"/>
      <c r="CK22" s="830" t="str">
        <f t="shared" si="0"/>
        <v>Схема подключения теплопотребляющей установки к коллектору источника тепловой энергии</v>
      </c>
      <c r="CL22" s="830"/>
      <c r="CM22" s="830"/>
      <c r="CN22" s="830"/>
      <c r="CT22" s="1009"/>
      <c r="CU22" s="1009"/>
    </row>
    <row r="23" spans="1:99" ht="21.75" customHeight="1">
      <c r="A23" s="1245"/>
      <c r="B23" s="1245"/>
      <c r="C23" s="1245"/>
      <c r="D23" s="1245"/>
      <c r="E23" s="1245"/>
      <c r="F23" s="1245">
        <v>1</v>
      </c>
      <c r="G23" s="1016"/>
      <c r="H23" s="1016"/>
      <c r="I23" s="1245"/>
      <c r="J23" s="1245">
        <v>1</v>
      </c>
      <c r="K23" s="967"/>
      <c r="L23" s="1031" t="e">
        <f ca="1">mergeValue(A23) &amp;"."&amp; mergeValue(B23)&amp;"."&amp; mergeValue(C23)&amp;"."&amp; mergeValue(D23)&amp;"."&amp; mergeValue(E23)&amp;"."&amp; mergeValue(F23)</f>
        <v>#NAME?</v>
      </c>
      <c r="M23" s="556" t="s">
        <v>10</v>
      </c>
      <c r="N23" s="647"/>
      <c r="O23" s="1248" t="s">
        <v>303</v>
      </c>
      <c r="P23" s="1249"/>
      <c r="Q23" s="1249"/>
      <c r="R23" s="1249"/>
      <c r="S23" s="1249"/>
      <c r="T23" s="1249"/>
      <c r="U23" s="1249"/>
      <c r="V23" s="1249"/>
      <c r="W23" s="1249"/>
      <c r="X23" s="1249"/>
      <c r="Y23" s="1249"/>
      <c r="Z23" s="1249"/>
      <c r="AA23" s="1249"/>
      <c r="AB23" s="1249"/>
      <c r="AC23" s="1249"/>
      <c r="AD23" s="1249"/>
      <c r="AE23" s="1249"/>
      <c r="AF23" s="1249"/>
      <c r="AG23" s="1249"/>
      <c r="AH23" s="1249"/>
      <c r="AI23" s="1249"/>
      <c r="AJ23" s="1249"/>
      <c r="AK23" s="1249"/>
      <c r="AL23" s="1249"/>
      <c r="AM23" s="1249"/>
      <c r="AN23" s="1249"/>
      <c r="AO23" s="1249"/>
      <c r="AP23" s="1249"/>
      <c r="AQ23" s="1249"/>
      <c r="AR23" s="1249"/>
      <c r="AS23" s="1249"/>
      <c r="AT23" s="1249"/>
      <c r="AU23" s="1249"/>
      <c r="AV23" s="1249"/>
      <c r="AW23" s="1249"/>
      <c r="AX23" s="1249"/>
      <c r="AY23" s="1249"/>
      <c r="AZ23" s="1249"/>
      <c r="BA23" s="1249"/>
      <c r="BB23" s="1249"/>
      <c r="BC23" s="1249"/>
      <c r="BD23" s="1249"/>
      <c r="BE23" s="1249"/>
      <c r="BF23" s="1249"/>
      <c r="BG23" s="1249"/>
      <c r="BH23" s="1249"/>
      <c r="BI23" s="1249"/>
      <c r="BJ23" s="1249"/>
      <c r="BK23" s="1249"/>
      <c r="BL23" s="1249"/>
      <c r="BM23" s="1249"/>
      <c r="BN23" s="1249"/>
      <c r="BO23" s="1249"/>
      <c r="BP23" s="1249"/>
      <c r="BQ23" s="1249"/>
      <c r="BR23" s="1249"/>
      <c r="BS23" s="1249"/>
      <c r="BT23" s="1249"/>
      <c r="BU23" s="1249"/>
      <c r="BV23" s="1249"/>
      <c r="BW23" s="1249"/>
      <c r="BX23" s="1249"/>
      <c r="BY23" s="1249"/>
      <c r="BZ23" s="1249"/>
      <c r="CA23" s="1249"/>
      <c r="CB23" s="1249"/>
      <c r="CC23" s="1249"/>
      <c r="CD23" s="1249"/>
      <c r="CE23" s="1249"/>
      <c r="CF23" s="1249"/>
      <c r="CG23" s="1250"/>
      <c r="CH23" s="631" t="s">
        <v>635</v>
      </c>
      <c r="CJ23" s="830"/>
      <c r="CK23" s="830" t="str">
        <f t="shared" si="0"/>
        <v>Группа потребителей</v>
      </c>
      <c r="CL23" s="830"/>
      <c r="CM23" s="830"/>
      <c r="CN23" s="830"/>
      <c r="CT23" s="1009"/>
      <c r="CU23" s="1009"/>
    </row>
    <row r="24" spans="1:99" ht="17.100000000000001" customHeight="1">
      <c r="A24" s="1245"/>
      <c r="B24" s="1245"/>
      <c r="C24" s="1245"/>
      <c r="D24" s="1245"/>
      <c r="E24" s="1245"/>
      <c r="F24" s="1245"/>
      <c r="G24" s="1016">
        <v>1</v>
      </c>
      <c r="H24" s="1016"/>
      <c r="I24" s="1245"/>
      <c r="J24" s="1245"/>
      <c r="K24" s="967">
        <v>1</v>
      </c>
      <c r="L24" s="1031" t="e">
        <f ca="1">mergeValue(A24) &amp;"."&amp; mergeValue(B24)&amp;"."&amp; mergeValue(C24)&amp;"."&amp; mergeValue(D24)&amp;"."&amp; mergeValue(E24)&amp;"."&amp; mergeValue(F24)&amp;"."&amp; mergeValue(G24)</f>
        <v>#NAME?</v>
      </c>
      <c r="M24" s="1070" t="s">
        <v>641</v>
      </c>
      <c r="N24" s="647"/>
      <c r="O24" s="684">
        <v>3448.66</v>
      </c>
      <c r="P24" s="764"/>
      <c r="Q24" s="1095"/>
      <c r="R24" s="1240" t="s">
        <v>1071</v>
      </c>
      <c r="S24" s="1241" t="s">
        <v>84</v>
      </c>
      <c r="T24" s="1240" t="s">
        <v>1091</v>
      </c>
      <c r="U24" s="1241" t="s">
        <v>84</v>
      </c>
      <c r="V24" s="684">
        <v>3513.88</v>
      </c>
      <c r="W24" s="764"/>
      <c r="X24" s="1095"/>
      <c r="Y24" s="1240" t="s">
        <v>1092</v>
      </c>
      <c r="Z24" s="1241" t="s">
        <v>84</v>
      </c>
      <c r="AA24" s="1240" t="s">
        <v>1093</v>
      </c>
      <c r="AB24" s="1241" t="s">
        <v>85</v>
      </c>
      <c r="AC24" s="764" t="s">
        <v>253</v>
      </c>
      <c r="AD24" s="764"/>
      <c r="AE24" s="1095"/>
      <c r="AF24" s="1252" t="s">
        <v>253</v>
      </c>
      <c r="AG24" s="1253"/>
      <c r="AH24" s="1252" t="s">
        <v>253</v>
      </c>
      <c r="AI24" s="1253"/>
      <c r="AJ24" s="764" t="s">
        <v>253</v>
      </c>
      <c r="AK24" s="764"/>
      <c r="AL24" s="1095"/>
      <c r="AM24" s="1252" t="s">
        <v>253</v>
      </c>
      <c r="AN24" s="1253"/>
      <c r="AO24" s="1252" t="s">
        <v>253</v>
      </c>
      <c r="AP24" s="1253"/>
      <c r="AQ24" s="764" t="s">
        <v>253</v>
      </c>
      <c r="AR24" s="764"/>
      <c r="AS24" s="1095"/>
      <c r="AT24" s="1252" t="s">
        <v>253</v>
      </c>
      <c r="AU24" s="1253"/>
      <c r="AV24" s="1252" t="s">
        <v>253</v>
      </c>
      <c r="AW24" s="1253"/>
      <c r="AX24" s="764" t="s">
        <v>253</v>
      </c>
      <c r="AY24" s="764"/>
      <c r="AZ24" s="1095"/>
      <c r="BA24" s="1252" t="s">
        <v>253</v>
      </c>
      <c r="BB24" s="1253"/>
      <c r="BC24" s="1252" t="s">
        <v>253</v>
      </c>
      <c r="BD24" s="1253"/>
      <c r="BE24" s="764" t="s">
        <v>253</v>
      </c>
      <c r="BF24" s="764"/>
      <c r="BG24" s="1095"/>
      <c r="BH24" s="1252" t="s">
        <v>253</v>
      </c>
      <c r="BI24" s="1253"/>
      <c r="BJ24" s="1252" t="s">
        <v>253</v>
      </c>
      <c r="BK24" s="1253"/>
      <c r="BL24" s="764" t="s">
        <v>253</v>
      </c>
      <c r="BM24" s="764"/>
      <c r="BN24" s="1095"/>
      <c r="BO24" s="1252" t="s">
        <v>253</v>
      </c>
      <c r="BP24" s="1253"/>
      <c r="BQ24" s="1252" t="s">
        <v>253</v>
      </c>
      <c r="BR24" s="1253"/>
      <c r="BS24" s="764" t="s">
        <v>253</v>
      </c>
      <c r="BT24" s="764"/>
      <c r="BU24" s="1095"/>
      <c r="BV24" s="1252" t="s">
        <v>253</v>
      </c>
      <c r="BW24" s="1253"/>
      <c r="BX24" s="1252" t="s">
        <v>253</v>
      </c>
      <c r="BY24" s="1253"/>
      <c r="BZ24" s="764" t="s">
        <v>253</v>
      </c>
      <c r="CA24" s="764"/>
      <c r="CB24" s="1095"/>
      <c r="CC24" s="1252" t="s">
        <v>253</v>
      </c>
      <c r="CD24" s="1253"/>
      <c r="CE24" s="1252" t="s">
        <v>253</v>
      </c>
      <c r="CF24" s="1253"/>
      <c r="CG24" s="764"/>
      <c r="CH24" s="1216" t="s">
        <v>654</v>
      </c>
      <c r="CI24" s="1009" t="e">
        <f ca="1">strCheckDate(O25:CG25)</f>
        <v>#NAME?</v>
      </c>
      <c r="CJ24" s="830"/>
      <c r="CK24" s="830" t="str">
        <f t="shared" si="0"/>
        <v>вода</v>
      </c>
      <c r="CL24" s="830"/>
      <c r="CM24" s="830"/>
      <c r="CN24" s="830"/>
      <c r="CT24" s="1009"/>
      <c r="CU24" s="1009"/>
    </row>
    <row r="25" spans="1:99" ht="11.25" hidden="1" customHeight="1">
      <c r="A25" s="1245"/>
      <c r="B25" s="1245"/>
      <c r="C25" s="1245"/>
      <c r="D25" s="1245"/>
      <c r="E25" s="1245"/>
      <c r="F25" s="1245"/>
      <c r="G25" s="1016"/>
      <c r="H25" s="1016"/>
      <c r="I25" s="1245"/>
      <c r="J25" s="1245"/>
      <c r="K25" s="967"/>
      <c r="L25" s="801"/>
      <c r="M25" s="647"/>
      <c r="N25" s="647"/>
      <c r="O25" s="764"/>
      <c r="P25" s="764"/>
      <c r="Q25" s="770" t="str">
        <f>R24 &amp; "-" &amp; T24</f>
        <v>01.01.2020-30.06.2020</v>
      </c>
      <c r="R25" s="1240"/>
      <c r="S25" s="1241"/>
      <c r="T25" s="1240"/>
      <c r="U25" s="1241"/>
      <c r="V25" s="764"/>
      <c r="W25" s="764"/>
      <c r="X25" s="770" t="str">
        <f>Y24 &amp; "-" &amp; AA24</f>
        <v>01.07.2020-31.12.2020</v>
      </c>
      <c r="Y25" s="1240"/>
      <c r="Z25" s="1241"/>
      <c r="AA25" s="1240"/>
      <c r="AB25" s="1241"/>
      <c r="AC25" s="764"/>
      <c r="AD25" s="764"/>
      <c r="AE25" s="770" t="str">
        <f>AF24 &amp; "-" &amp; AH24</f>
        <v>-</v>
      </c>
      <c r="AF25" s="1252"/>
      <c r="AG25" s="1253"/>
      <c r="AH25" s="1252"/>
      <c r="AI25" s="1253"/>
      <c r="AJ25" s="764"/>
      <c r="AK25" s="764"/>
      <c r="AL25" s="770" t="str">
        <f>AM24 &amp; "-" &amp; AO24</f>
        <v>-</v>
      </c>
      <c r="AM25" s="1252"/>
      <c r="AN25" s="1253"/>
      <c r="AO25" s="1252"/>
      <c r="AP25" s="1253"/>
      <c r="AQ25" s="764"/>
      <c r="AR25" s="764"/>
      <c r="AS25" s="770" t="str">
        <f>AT24 &amp; "-" &amp; AV24</f>
        <v>-</v>
      </c>
      <c r="AT25" s="1252"/>
      <c r="AU25" s="1253"/>
      <c r="AV25" s="1252"/>
      <c r="AW25" s="1253"/>
      <c r="AX25" s="764"/>
      <c r="AY25" s="764"/>
      <c r="AZ25" s="770" t="str">
        <f>BA24 &amp; "-" &amp; BC24</f>
        <v>-</v>
      </c>
      <c r="BA25" s="1252"/>
      <c r="BB25" s="1253"/>
      <c r="BC25" s="1252"/>
      <c r="BD25" s="1253"/>
      <c r="BE25" s="764"/>
      <c r="BF25" s="764"/>
      <c r="BG25" s="770" t="str">
        <f>BH24 &amp; "-" &amp; BJ24</f>
        <v>-</v>
      </c>
      <c r="BH25" s="1252"/>
      <c r="BI25" s="1253"/>
      <c r="BJ25" s="1252"/>
      <c r="BK25" s="1253"/>
      <c r="BL25" s="764"/>
      <c r="BM25" s="764"/>
      <c r="BN25" s="770" t="str">
        <f>BO24 &amp; "-" &amp; BQ24</f>
        <v>-</v>
      </c>
      <c r="BO25" s="1252"/>
      <c r="BP25" s="1253"/>
      <c r="BQ25" s="1252"/>
      <c r="BR25" s="1253"/>
      <c r="BS25" s="764"/>
      <c r="BT25" s="764"/>
      <c r="BU25" s="770" t="str">
        <f>BV24 &amp; "-" &amp; BX24</f>
        <v>-</v>
      </c>
      <c r="BV25" s="1252"/>
      <c r="BW25" s="1253"/>
      <c r="BX25" s="1252"/>
      <c r="BY25" s="1253"/>
      <c r="BZ25" s="764"/>
      <c r="CA25" s="764"/>
      <c r="CB25" s="770" t="str">
        <f>CC24 &amp; "-" &amp; CE24</f>
        <v>-</v>
      </c>
      <c r="CC25" s="1252"/>
      <c r="CD25" s="1253"/>
      <c r="CE25" s="1252"/>
      <c r="CF25" s="1253"/>
      <c r="CG25" s="764"/>
      <c r="CH25" s="1217"/>
      <c r="CJ25" s="830"/>
      <c r="CK25" s="830" t="str">
        <f t="shared" si="0"/>
        <v/>
      </c>
      <c r="CL25" s="830"/>
      <c r="CM25" s="830"/>
      <c r="CN25" s="830"/>
      <c r="CT25" s="1009"/>
      <c r="CU25" s="1009"/>
    </row>
    <row r="26" spans="1:99" ht="15" customHeight="1">
      <c r="A26" s="1245"/>
      <c r="B26" s="1245"/>
      <c r="C26" s="1245"/>
      <c r="D26" s="1245"/>
      <c r="E26" s="1245"/>
      <c r="F26" s="1245"/>
      <c r="G26" s="1027"/>
      <c r="H26" s="1016"/>
      <c r="I26" s="1245"/>
      <c r="J26" s="1245"/>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763"/>
      <c r="CH26" s="1218"/>
      <c r="CJ26" s="830"/>
      <c r="CK26" s="830" t="str">
        <f t="shared" si="0"/>
        <v>Добавить вид теплоносителя (параметры теплоносителя)</v>
      </c>
      <c r="CL26" s="830"/>
      <c r="CM26" s="830"/>
      <c r="CN26" s="830"/>
      <c r="CT26" s="1009"/>
      <c r="CU26" s="1009"/>
    </row>
    <row r="27" spans="1:99" s="1062" customFormat="1" ht="18" customHeight="1">
      <c r="A27" s="1245"/>
      <c r="B27" s="1245"/>
      <c r="C27" s="1245"/>
      <c r="D27" s="1245"/>
      <c r="E27" s="1245"/>
      <c r="F27" s="1245">
        <v>2</v>
      </c>
      <c r="G27" s="1080"/>
      <c r="H27" s="1080"/>
      <c r="I27" s="1245"/>
      <c r="J27" s="1254" t="s">
        <v>1085</v>
      </c>
      <c r="K27" s="967"/>
      <c r="L27" s="1114" t="e">
        <f ca="1">mergeValue(A27) &amp;"."&amp; mergeValue(B27)&amp;"."&amp; mergeValue(C27)&amp;"."&amp; mergeValue(D27)&amp;"."&amp; mergeValue(E27)&amp;"."&amp; mergeValue(F27)</f>
        <v>#NAME?</v>
      </c>
      <c r="M27" s="556" t="s">
        <v>10</v>
      </c>
      <c r="N27" s="647"/>
      <c r="O27" s="1248" t="s">
        <v>781</v>
      </c>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49"/>
      <c r="AP27" s="1249"/>
      <c r="AQ27" s="1249"/>
      <c r="AR27" s="1249"/>
      <c r="AS27" s="1249"/>
      <c r="AT27" s="1249"/>
      <c r="AU27" s="1249"/>
      <c r="AV27" s="1249"/>
      <c r="AW27" s="1249"/>
      <c r="AX27" s="1249"/>
      <c r="AY27" s="1249"/>
      <c r="AZ27" s="1249"/>
      <c r="BA27" s="1249"/>
      <c r="BB27" s="1249"/>
      <c r="BC27" s="1249"/>
      <c r="BD27" s="1249"/>
      <c r="BE27" s="1249"/>
      <c r="BF27" s="1249"/>
      <c r="BG27" s="1249"/>
      <c r="BH27" s="1249"/>
      <c r="BI27" s="1249"/>
      <c r="BJ27" s="1249"/>
      <c r="BK27" s="1249"/>
      <c r="BL27" s="1249"/>
      <c r="BM27" s="1249"/>
      <c r="BN27" s="1249"/>
      <c r="BO27" s="1249"/>
      <c r="BP27" s="1249"/>
      <c r="BQ27" s="1249"/>
      <c r="BR27" s="1249"/>
      <c r="BS27" s="1249"/>
      <c r="BT27" s="1249"/>
      <c r="BU27" s="1249"/>
      <c r="BV27" s="1249"/>
      <c r="BW27" s="1249"/>
      <c r="BX27" s="1249"/>
      <c r="BY27" s="1249"/>
      <c r="BZ27" s="1249"/>
      <c r="CA27" s="1249"/>
      <c r="CB27" s="1249"/>
      <c r="CC27" s="1249"/>
      <c r="CD27" s="1249"/>
      <c r="CE27" s="1249"/>
      <c r="CF27" s="1249"/>
      <c r="CG27" s="1250"/>
      <c r="CH27" s="631" t="s">
        <v>635</v>
      </c>
      <c r="CI27" s="1009"/>
      <c r="CJ27" s="830"/>
      <c r="CK27" s="830" t="str">
        <f t="shared" si="0"/>
        <v>Группа потребителей</v>
      </c>
      <c r="CL27" s="830"/>
      <c r="CM27" s="830"/>
      <c r="CN27" s="830"/>
      <c r="CO27" s="1009"/>
      <c r="CP27" s="1009"/>
      <c r="CQ27" s="1009"/>
      <c r="CR27" s="1009"/>
      <c r="CS27" s="1009"/>
      <c r="CT27" s="1009"/>
      <c r="CU27" s="1009"/>
    </row>
    <row r="28" spans="1:99" s="1062" customFormat="1" ht="17.100000000000001" customHeight="1">
      <c r="A28" s="1245"/>
      <c r="B28" s="1245"/>
      <c r="C28" s="1245"/>
      <c r="D28" s="1245"/>
      <c r="E28" s="1245"/>
      <c r="F28" s="1245"/>
      <c r="G28" s="1080">
        <v>1</v>
      </c>
      <c r="H28" s="1080"/>
      <c r="I28" s="1245"/>
      <c r="J28" s="1245"/>
      <c r="K28" s="967">
        <v>1</v>
      </c>
      <c r="L28" s="1114" t="e">
        <f ca="1">mergeValue(A28) &amp;"."&amp; mergeValue(B28)&amp;"."&amp; mergeValue(C28)&amp;"."&amp; mergeValue(D28)&amp;"."&amp; mergeValue(E28)&amp;"."&amp; mergeValue(F28)&amp;"."&amp; mergeValue(G28)</f>
        <v>#NAME?</v>
      </c>
      <c r="M28" s="1070" t="s">
        <v>641</v>
      </c>
      <c r="N28" s="647"/>
      <c r="O28" s="684">
        <v>3068.46</v>
      </c>
      <c r="P28" s="764"/>
      <c r="Q28" s="1095"/>
      <c r="R28" s="1240" t="s">
        <v>1071</v>
      </c>
      <c r="S28" s="1241" t="s">
        <v>84</v>
      </c>
      <c r="T28" s="1240" t="s">
        <v>1091</v>
      </c>
      <c r="U28" s="1241" t="s">
        <v>84</v>
      </c>
      <c r="V28" s="684">
        <v>3191.2</v>
      </c>
      <c r="W28" s="764"/>
      <c r="X28" s="1095"/>
      <c r="Y28" s="1240" t="s">
        <v>1092</v>
      </c>
      <c r="Z28" s="1241" t="s">
        <v>84</v>
      </c>
      <c r="AA28" s="1240" t="s">
        <v>1093</v>
      </c>
      <c r="AB28" s="1241" t="s">
        <v>85</v>
      </c>
      <c r="AC28" s="764" t="s">
        <v>253</v>
      </c>
      <c r="AD28" s="764"/>
      <c r="AE28" s="1095"/>
      <c r="AF28" s="1252" t="s">
        <v>253</v>
      </c>
      <c r="AG28" s="1253"/>
      <c r="AH28" s="1252" t="s">
        <v>253</v>
      </c>
      <c r="AI28" s="1253"/>
      <c r="AJ28" s="764" t="s">
        <v>253</v>
      </c>
      <c r="AK28" s="764"/>
      <c r="AL28" s="1095"/>
      <c r="AM28" s="1252" t="s">
        <v>253</v>
      </c>
      <c r="AN28" s="1253"/>
      <c r="AO28" s="1252" t="s">
        <v>253</v>
      </c>
      <c r="AP28" s="1253"/>
      <c r="AQ28" s="764" t="s">
        <v>253</v>
      </c>
      <c r="AR28" s="764"/>
      <c r="AS28" s="1095"/>
      <c r="AT28" s="1252" t="s">
        <v>253</v>
      </c>
      <c r="AU28" s="1253"/>
      <c r="AV28" s="1252" t="s">
        <v>253</v>
      </c>
      <c r="AW28" s="1253"/>
      <c r="AX28" s="764" t="s">
        <v>253</v>
      </c>
      <c r="AY28" s="764"/>
      <c r="AZ28" s="1095"/>
      <c r="BA28" s="1252" t="s">
        <v>253</v>
      </c>
      <c r="BB28" s="1253"/>
      <c r="BC28" s="1252" t="s">
        <v>253</v>
      </c>
      <c r="BD28" s="1253"/>
      <c r="BE28" s="764" t="s">
        <v>253</v>
      </c>
      <c r="BF28" s="764"/>
      <c r="BG28" s="1095"/>
      <c r="BH28" s="1252" t="s">
        <v>253</v>
      </c>
      <c r="BI28" s="1253"/>
      <c r="BJ28" s="1252" t="s">
        <v>253</v>
      </c>
      <c r="BK28" s="1253"/>
      <c r="BL28" s="764" t="s">
        <v>253</v>
      </c>
      <c r="BM28" s="764"/>
      <c r="BN28" s="1095"/>
      <c r="BO28" s="1252" t="s">
        <v>253</v>
      </c>
      <c r="BP28" s="1253"/>
      <c r="BQ28" s="1252" t="s">
        <v>253</v>
      </c>
      <c r="BR28" s="1253"/>
      <c r="BS28" s="764" t="s">
        <v>253</v>
      </c>
      <c r="BT28" s="764"/>
      <c r="BU28" s="1095"/>
      <c r="BV28" s="1252" t="s">
        <v>253</v>
      </c>
      <c r="BW28" s="1253"/>
      <c r="BX28" s="1252" t="s">
        <v>253</v>
      </c>
      <c r="BY28" s="1253"/>
      <c r="BZ28" s="764" t="s">
        <v>253</v>
      </c>
      <c r="CA28" s="764"/>
      <c r="CB28" s="1095"/>
      <c r="CC28" s="1252" t="s">
        <v>253</v>
      </c>
      <c r="CD28" s="1253"/>
      <c r="CE28" s="1252" t="s">
        <v>253</v>
      </c>
      <c r="CF28" s="1253"/>
      <c r="CG28" s="764"/>
      <c r="CH28" s="1216" t="s">
        <v>654</v>
      </c>
      <c r="CI28" s="1009" t="e">
        <f ca="1">strCheckDate(O29:CG29)</f>
        <v>#NAME?</v>
      </c>
      <c r="CJ28" s="830"/>
      <c r="CK28" s="830" t="str">
        <f t="shared" si="0"/>
        <v>вода</v>
      </c>
      <c r="CL28" s="830"/>
      <c r="CM28" s="830"/>
      <c r="CN28" s="830"/>
      <c r="CO28" s="1009"/>
      <c r="CP28" s="1009"/>
      <c r="CQ28" s="1009"/>
      <c r="CR28" s="1009"/>
      <c r="CS28" s="1009"/>
      <c r="CT28" s="1009"/>
      <c r="CU28" s="1009"/>
    </row>
    <row r="29" spans="1:99" s="1062" customFormat="1" ht="11.25" hidden="1" customHeight="1">
      <c r="A29" s="1245"/>
      <c r="B29" s="1245"/>
      <c r="C29" s="1245"/>
      <c r="D29" s="1245"/>
      <c r="E29" s="1245"/>
      <c r="F29" s="1245"/>
      <c r="G29" s="1080"/>
      <c r="H29" s="1080"/>
      <c r="I29" s="1245"/>
      <c r="J29" s="1245"/>
      <c r="K29" s="967"/>
      <c r="L29" s="801"/>
      <c r="M29" s="647"/>
      <c r="N29" s="647"/>
      <c r="O29" s="764"/>
      <c r="P29" s="764"/>
      <c r="Q29" s="770" t="str">
        <f>R28 &amp; "-" &amp; T28</f>
        <v>01.01.2020-30.06.2020</v>
      </c>
      <c r="R29" s="1240"/>
      <c r="S29" s="1241"/>
      <c r="T29" s="1240"/>
      <c r="U29" s="1241"/>
      <c r="V29" s="764"/>
      <c r="W29" s="764"/>
      <c r="X29" s="770" t="str">
        <f>Y28 &amp; "-" &amp; AA28</f>
        <v>01.07.2020-31.12.2020</v>
      </c>
      <c r="Y29" s="1240"/>
      <c r="Z29" s="1241"/>
      <c r="AA29" s="1240"/>
      <c r="AB29" s="1241"/>
      <c r="AC29" s="764"/>
      <c r="AD29" s="764"/>
      <c r="AE29" s="770" t="str">
        <f>AF28 &amp; "-" &amp; AH28</f>
        <v>-</v>
      </c>
      <c r="AF29" s="1252"/>
      <c r="AG29" s="1253"/>
      <c r="AH29" s="1252"/>
      <c r="AI29" s="1253"/>
      <c r="AJ29" s="764"/>
      <c r="AK29" s="764"/>
      <c r="AL29" s="770" t="str">
        <f>AM28 &amp; "-" &amp; AO28</f>
        <v>-</v>
      </c>
      <c r="AM29" s="1252"/>
      <c r="AN29" s="1253"/>
      <c r="AO29" s="1252"/>
      <c r="AP29" s="1253"/>
      <c r="AQ29" s="764"/>
      <c r="AR29" s="764"/>
      <c r="AS29" s="770" t="str">
        <f>AT28 &amp; "-" &amp; AV28</f>
        <v>-</v>
      </c>
      <c r="AT29" s="1252"/>
      <c r="AU29" s="1253"/>
      <c r="AV29" s="1252"/>
      <c r="AW29" s="1253"/>
      <c r="AX29" s="764"/>
      <c r="AY29" s="764"/>
      <c r="AZ29" s="770" t="str">
        <f>BA28 &amp; "-" &amp; BC28</f>
        <v>-</v>
      </c>
      <c r="BA29" s="1252"/>
      <c r="BB29" s="1253"/>
      <c r="BC29" s="1252"/>
      <c r="BD29" s="1253"/>
      <c r="BE29" s="764"/>
      <c r="BF29" s="764"/>
      <c r="BG29" s="770" t="str">
        <f>BH28 &amp; "-" &amp; BJ28</f>
        <v>-</v>
      </c>
      <c r="BH29" s="1252"/>
      <c r="BI29" s="1253"/>
      <c r="BJ29" s="1252"/>
      <c r="BK29" s="1253"/>
      <c r="BL29" s="764"/>
      <c r="BM29" s="764"/>
      <c r="BN29" s="770" t="str">
        <f>BO28 &amp; "-" &amp; BQ28</f>
        <v>-</v>
      </c>
      <c r="BO29" s="1252"/>
      <c r="BP29" s="1253"/>
      <c r="BQ29" s="1252"/>
      <c r="BR29" s="1253"/>
      <c r="BS29" s="764"/>
      <c r="BT29" s="764"/>
      <c r="BU29" s="770" t="str">
        <f>BV28 &amp; "-" &amp; BX28</f>
        <v>-</v>
      </c>
      <c r="BV29" s="1252"/>
      <c r="BW29" s="1253"/>
      <c r="BX29" s="1252"/>
      <c r="BY29" s="1253"/>
      <c r="BZ29" s="764"/>
      <c r="CA29" s="764"/>
      <c r="CB29" s="770" t="str">
        <f>CC28 &amp; "-" &amp; CE28</f>
        <v>-</v>
      </c>
      <c r="CC29" s="1252"/>
      <c r="CD29" s="1253"/>
      <c r="CE29" s="1252"/>
      <c r="CF29" s="1253"/>
      <c r="CG29" s="764"/>
      <c r="CH29" s="1217"/>
      <c r="CI29" s="1009"/>
      <c r="CJ29" s="830"/>
      <c r="CK29" s="830" t="str">
        <f t="shared" si="0"/>
        <v/>
      </c>
      <c r="CL29" s="830"/>
      <c r="CM29" s="830"/>
      <c r="CN29" s="830"/>
      <c r="CO29" s="1009"/>
      <c r="CP29" s="1009"/>
      <c r="CQ29" s="1009"/>
      <c r="CR29" s="1009"/>
      <c r="CS29" s="1009"/>
      <c r="CT29" s="1009"/>
      <c r="CU29" s="1009"/>
    </row>
    <row r="30" spans="1:99" s="1062" customFormat="1" ht="15" customHeight="1">
      <c r="A30" s="1245"/>
      <c r="B30" s="1245"/>
      <c r="C30" s="1245"/>
      <c r="D30" s="1245"/>
      <c r="E30" s="1245"/>
      <c r="F30" s="1245"/>
      <c r="G30" s="1109"/>
      <c r="H30" s="1080"/>
      <c r="I30" s="1245"/>
      <c r="J30" s="1245"/>
      <c r="K30" s="966"/>
      <c r="L30" s="689"/>
      <c r="M30" s="558" t="s">
        <v>25</v>
      </c>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1007"/>
      <c r="BI30" s="1007"/>
      <c r="BJ30" s="1007"/>
      <c r="BK30" s="1007"/>
      <c r="BL30" s="1007"/>
      <c r="BM30" s="1007"/>
      <c r="BN30" s="1007"/>
      <c r="BO30" s="1007"/>
      <c r="BP30" s="1007"/>
      <c r="BQ30" s="1007"/>
      <c r="BR30" s="1007"/>
      <c r="BS30" s="1007"/>
      <c r="BT30" s="1007"/>
      <c r="BU30" s="1007"/>
      <c r="BV30" s="1007"/>
      <c r="BW30" s="1007"/>
      <c r="BX30" s="1007"/>
      <c r="BY30" s="1007"/>
      <c r="BZ30" s="1007"/>
      <c r="CA30" s="1007"/>
      <c r="CB30" s="1007"/>
      <c r="CC30" s="1007"/>
      <c r="CD30" s="1007"/>
      <c r="CE30" s="1007"/>
      <c r="CF30" s="1007"/>
      <c r="CG30" s="763"/>
      <c r="CH30" s="1218"/>
      <c r="CI30" s="1009"/>
      <c r="CJ30" s="830"/>
      <c r="CK30" s="830" t="str">
        <f t="shared" si="0"/>
        <v>Добавить вид теплоносителя (параметры теплоносителя)</v>
      </c>
      <c r="CL30" s="830"/>
      <c r="CM30" s="830"/>
      <c r="CN30" s="830"/>
      <c r="CO30" s="1009"/>
      <c r="CP30" s="1009"/>
      <c r="CQ30" s="1009"/>
      <c r="CR30" s="1009"/>
      <c r="CS30" s="1009"/>
      <c r="CT30" s="1009"/>
      <c r="CU30" s="1009"/>
    </row>
    <row r="31" spans="1:99" s="1062" customFormat="1" ht="24" customHeight="1">
      <c r="A31" s="1245"/>
      <c r="B31" s="1245"/>
      <c r="C31" s="1245"/>
      <c r="D31" s="1245"/>
      <c r="E31" s="1245"/>
      <c r="F31" s="1245">
        <v>3</v>
      </c>
      <c r="G31" s="1080"/>
      <c r="H31" s="1080"/>
      <c r="I31" s="1245"/>
      <c r="J31" s="1254" t="s">
        <v>1085</v>
      </c>
      <c r="K31" s="967"/>
      <c r="L31" s="1114" t="e">
        <f ca="1">mergeValue(A31) &amp;"."&amp; mergeValue(B31)&amp;"."&amp; mergeValue(C31)&amp;"."&amp; mergeValue(D31)&amp;"."&amp; mergeValue(E31)&amp;"."&amp; mergeValue(F31)</f>
        <v>#NAME?</v>
      </c>
      <c r="M31" s="556" t="s">
        <v>10</v>
      </c>
      <c r="N31" s="647"/>
      <c r="O31" s="1248" t="s">
        <v>304</v>
      </c>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c r="AL31" s="1249"/>
      <c r="AM31" s="1249"/>
      <c r="AN31" s="1249"/>
      <c r="AO31" s="1249"/>
      <c r="AP31" s="1249"/>
      <c r="AQ31" s="1249"/>
      <c r="AR31" s="1249"/>
      <c r="AS31" s="1249"/>
      <c r="AT31" s="1249"/>
      <c r="AU31" s="1249"/>
      <c r="AV31" s="1249"/>
      <c r="AW31" s="1249"/>
      <c r="AX31" s="1249"/>
      <c r="AY31" s="1249"/>
      <c r="AZ31" s="1249"/>
      <c r="BA31" s="1249"/>
      <c r="BB31" s="1249"/>
      <c r="BC31" s="1249"/>
      <c r="BD31" s="1249"/>
      <c r="BE31" s="1249"/>
      <c r="BF31" s="1249"/>
      <c r="BG31" s="1249"/>
      <c r="BH31" s="1249"/>
      <c r="BI31" s="1249"/>
      <c r="BJ31" s="1249"/>
      <c r="BK31" s="1249"/>
      <c r="BL31" s="1249"/>
      <c r="BM31" s="1249"/>
      <c r="BN31" s="1249"/>
      <c r="BO31" s="1249"/>
      <c r="BP31" s="1249"/>
      <c r="BQ31" s="1249"/>
      <c r="BR31" s="1249"/>
      <c r="BS31" s="1249"/>
      <c r="BT31" s="1249"/>
      <c r="BU31" s="1249"/>
      <c r="BV31" s="1249"/>
      <c r="BW31" s="1249"/>
      <c r="BX31" s="1249"/>
      <c r="BY31" s="1249"/>
      <c r="BZ31" s="1249"/>
      <c r="CA31" s="1249"/>
      <c r="CB31" s="1249"/>
      <c r="CC31" s="1249"/>
      <c r="CD31" s="1249"/>
      <c r="CE31" s="1249"/>
      <c r="CF31" s="1249"/>
      <c r="CG31" s="1250"/>
      <c r="CH31" s="631" t="s">
        <v>635</v>
      </c>
      <c r="CI31" s="1009"/>
      <c r="CJ31" s="830"/>
      <c r="CK31" s="830" t="str">
        <f t="shared" si="0"/>
        <v>Группа потребителей</v>
      </c>
      <c r="CL31" s="830"/>
      <c r="CM31" s="830"/>
      <c r="CN31" s="830"/>
      <c r="CO31" s="1009"/>
      <c r="CP31" s="1009"/>
      <c r="CQ31" s="1009"/>
      <c r="CR31" s="1009"/>
      <c r="CS31" s="1009"/>
      <c r="CT31" s="1009"/>
      <c r="CU31" s="1009"/>
    </row>
    <row r="32" spans="1:99" s="1062" customFormat="1" ht="17.100000000000001" customHeight="1">
      <c r="A32" s="1245"/>
      <c r="B32" s="1245"/>
      <c r="C32" s="1245"/>
      <c r="D32" s="1245"/>
      <c r="E32" s="1245"/>
      <c r="F32" s="1245"/>
      <c r="G32" s="1080">
        <v>1</v>
      </c>
      <c r="H32" s="1080"/>
      <c r="I32" s="1245"/>
      <c r="J32" s="1245"/>
      <c r="K32" s="967">
        <v>1</v>
      </c>
      <c r="L32" s="1114" t="e">
        <f ca="1">mergeValue(A32) &amp;"."&amp; mergeValue(B32)&amp;"."&amp; mergeValue(C32)&amp;"."&amp; mergeValue(D32)&amp;"."&amp; mergeValue(E32)&amp;"."&amp; mergeValue(F32)&amp;"."&amp; mergeValue(G32)</f>
        <v>#NAME?</v>
      </c>
      <c r="M32" s="1070" t="s">
        <v>641</v>
      </c>
      <c r="N32" s="647"/>
      <c r="O32" s="684">
        <v>3448.66</v>
      </c>
      <c r="P32" s="764"/>
      <c r="Q32" s="1095"/>
      <c r="R32" s="1240" t="s">
        <v>1071</v>
      </c>
      <c r="S32" s="1241" t="s">
        <v>84</v>
      </c>
      <c r="T32" s="1240" t="s">
        <v>1091</v>
      </c>
      <c r="U32" s="1241" t="s">
        <v>84</v>
      </c>
      <c r="V32" s="684">
        <v>3513.88</v>
      </c>
      <c r="W32" s="764"/>
      <c r="X32" s="1095"/>
      <c r="Y32" s="1240" t="s">
        <v>1092</v>
      </c>
      <c r="Z32" s="1241" t="s">
        <v>84</v>
      </c>
      <c r="AA32" s="1240" t="s">
        <v>1093</v>
      </c>
      <c r="AB32" s="1241" t="s">
        <v>85</v>
      </c>
      <c r="AC32" s="764" t="s">
        <v>253</v>
      </c>
      <c r="AD32" s="764"/>
      <c r="AE32" s="1095"/>
      <c r="AF32" s="1252" t="s">
        <v>253</v>
      </c>
      <c r="AG32" s="1253"/>
      <c r="AH32" s="1252" t="s">
        <v>253</v>
      </c>
      <c r="AI32" s="1253"/>
      <c r="AJ32" s="764" t="s">
        <v>253</v>
      </c>
      <c r="AK32" s="764"/>
      <c r="AL32" s="1095"/>
      <c r="AM32" s="1252" t="s">
        <v>253</v>
      </c>
      <c r="AN32" s="1253"/>
      <c r="AO32" s="1252" t="s">
        <v>253</v>
      </c>
      <c r="AP32" s="1253"/>
      <c r="AQ32" s="764" t="s">
        <v>253</v>
      </c>
      <c r="AR32" s="764"/>
      <c r="AS32" s="1095"/>
      <c r="AT32" s="1252" t="s">
        <v>253</v>
      </c>
      <c r="AU32" s="1253"/>
      <c r="AV32" s="1252" t="s">
        <v>253</v>
      </c>
      <c r="AW32" s="1253"/>
      <c r="AX32" s="764" t="s">
        <v>253</v>
      </c>
      <c r="AY32" s="764"/>
      <c r="AZ32" s="1095"/>
      <c r="BA32" s="1252" t="s">
        <v>253</v>
      </c>
      <c r="BB32" s="1253"/>
      <c r="BC32" s="1252" t="s">
        <v>253</v>
      </c>
      <c r="BD32" s="1253"/>
      <c r="BE32" s="764" t="s">
        <v>253</v>
      </c>
      <c r="BF32" s="764"/>
      <c r="BG32" s="1095"/>
      <c r="BH32" s="1252" t="s">
        <v>253</v>
      </c>
      <c r="BI32" s="1253"/>
      <c r="BJ32" s="1252" t="s">
        <v>253</v>
      </c>
      <c r="BK32" s="1253"/>
      <c r="BL32" s="764" t="s">
        <v>253</v>
      </c>
      <c r="BM32" s="764"/>
      <c r="BN32" s="1095"/>
      <c r="BO32" s="1252" t="s">
        <v>253</v>
      </c>
      <c r="BP32" s="1253"/>
      <c r="BQ32" s="1252" t="s">
        <v>253</v>
      </c>
      <c r="BR32" s="1253"/>
      <c r="BS32" s="764" t="s">
        <v>253</v>
      </c>
      <c r="BT32" s="764"/>
      <c r="BU32" s="1095"/>
      <c r="BV32" s="1252" t="s">
        <v>253</v>
      </c>
      <c r="BW32" s="1253"/>
      <c r="BX32" s="1252" t="s">
        <v>253</v>
      </c>
      <c r="BY32" s="1253"/>
      <c r="BZ32" s="764" t="s">
        <v>253</v>
      </c>
      <c r="CA32" s="764"/>
      <c r="CB32" s="1095"/>
      <c r="CC32" s="1252" t="s">
        <v>253</v>
      </c>
      <c r="CD32" s="1253"/>
      <c r="CE32" s="1252" t="s">
        <v>253</v>
      </c>
      <c r="CF32" s="1253"/>
      <c r="CG32" s="764"/>
      <c r="CH32" s="1216" t="s">
        <v>654</v>
      </c>
      <c r="CI32" s="1009" t="e">
        <f ca="1">strCheckDate(O33:CG33)</f>
        <v>#NAME?</v>
      </c>
      <c r="CJ32" s="830"/>
      <c r="CK32" s="830" t="str">
        <f t="shared" si="0"/>
        <v>вода</v>
      </c>
      <c r="CL32" s="830"/>
      <c r="CM32" s="830"/>
      <c r="CN32" s="830"/>
      <c r="CO32" s="1009"/>
      <c r="CP32" s="1009"/>
      <c r="CQ32" s="1009"/>
      <c r="CR32" s="1009"/>
      <c r="CS32" s="1009"/>
      <c r="CT32" s="1009"/>
      <c r="CU32" s="1009"/>
    </row>
    <row r="33" spans="1:99" s="1062" customFormat="1" ht="11.25" hidden="1" customHeight="1">
      <c r="A33" s="1245"/>
      <c r="B33" s="1245"/>
      <c r="C33" s="1245"/>
      <c r="D33" s="1245"/>
      <c r="E33" s="1245"/>
      <c r="F33" s="1245"/>
      <c r="G33" s="1080"/>
      <c r="H33" s="1080"/>
      <c r="I33" s="1245"/>
      <c r="J33" s="1245"/>
      <c r="K33" s="967"/>
      <c r="L33" s="801"/>
      <c r="M33" s="647"/>
      <c r="N33" s="647"/>
      <c r="O33" s="764"/>
      <c r="P33" s="764"/>
      <c r="Q33" s="770" t="str">
        <f>R32 &amp; "-" &amp; T32</f>
        <v>01.01.2020-30.06.2020</v>
      </c>
      <c r="R33" s="1240"/>
      <c r="S33" s="1241"/>
      <c r="T33" s="1240"/>
      <c r="U33" s="1241"/>
      <c r="V33" s="764"/>
      <c r="W33" s="764"/>
      <c r="X33" s="770" t="str">
        <f>Y32 &amp; "-" &amp; AA32</f>
        <v>01.07.2020-31.12.2020</v>
      </c>
      <c r="Y33" s="1240"/>
      <c r="Z33" s="1241"/>
      <c r="AA33" s="1240"/>
      <c r="AB33" s="1241"/>
      <c r="AC33" s="764"/>
      <c r="AD33" s="764"/>
      <c r="AE33" s="770" t="str">
        <f>AF32 &amp; "-" &amp; AH32</f>
        <v>-</v>
      </c>
      <c r="AF33" s="1252"/>
      <c r="AG33" s="1253"/>
      <c r="AH33" s="1252"/>
      <c r="AI33" s="1253"/>
      <c r="AJ33" s="764"/>
      <c r="AK33" s="764"/>
      <c r="AL33" s="770" t="str">
        <f>AM32 &amp; "-" &amp; AO32</f>
        <v>-</v>
      </c>
      <c r="AM33" s="1252"/>
      <c r="AN33" s="1253"/>
      <c r="AO33" s="1252"/>
      <c r="AP33" s="1253"/>
      <c r="AQ33" s="764"/>
      <c r="AR33" s="764"/>
      <c r="AS33" s="770" t="str">
        <f>AT32 &amp; "-" &amp; AV32</f>
        <v>-</v>
      </c>
      <c r="AT33" s="1252"/>
      <c r="AU33" s="1253"/>
      <c r="AV33" s="1252"/>
      <c r="AW33" s="1253"/>
      <c r="AX33" s="764"/>
      <c r="AY33" s="764"/>
      <c r="AZ33" s="770" t="str">
        <f>BA32 &amp; "-" &amp; BC32</f>
        <v>-</v>
      </c>
      <c r="BA33" s="1252"/>
      <c r="BB33" s="1253"/>
      <c r="BC33" s="1252"/>
      <c r="BD33" s="1253"/>
      <c r="BE33" s="764"/>
      <c r="BF33" s="764"/>
      <c r="BG33" s="770" t="str">
        <f>BH32 &amp; "-" &amp; BJ32</f>
        <v>-</v>
      </c>
      <c r="BH33" s="1252"/>
      <c r="BI33" s="1253"/>
      <c r="BJ33" s="1252"/>
      <c r="BK33" s="1253"/>
      <c r="BL33" s="764"/>
      <c r="BM33" s="764"/>
      <c r="BN33" s="770" t="str">
        <f>BO32 &amp; "-" &amp; BQ32</f>
        <v>-</v>
      </c>
      <c r="BO33" s="1252"/>
      <c r="BP33" s="1253"/>
      <c r="BQ33" s="1252"/>
      <c r="BR33" s="1253"/>
      <c r="BS33" s="764"/>
      <c r="BT33" s="764"/>
      <c r="BU33" s="770" t="str">
        <f>BV32 &amp; "-" &amp; BX32</f>
        <v>-</v>
      </c>
      <c r="BV33" s="1252"/>
      <c r="BW33" s="1253"/>
      <c r="BX33" s="1252"/>
      <c r="BY33" s="1253"/>
      <c r="BZ33" s="764"/>
      <c r="CA33" s="764"/>
      <c r="CB33" s="770" t="str">
        <f>CC32 &amp; "-" &amp; CE32</f>
        <v>-</v>
      </c>
      <c r="CC33" s="1252"/>
      <c r="CD33" s="1253"/>
      <c r="CE33" s="1252"/>
      <c r="CF33" s="1253"/>
      <c r="CG33" s="764"/>
      <c r="CH33" s="1217"/>
      <c r="CI33" s="1009"/>
      <c r="CJ33" s="830"/>
      <c r="CK33" s="830" t="str">
        <f t="shared" si="0"/>
        <v/>
      </c>
      <c r="CL33" s="830"/>
      <c r="CM33" s="830"/>
      <c r="CN33" s="830"/>
      <c r="CO33" s="1009"/>
      <c r="CP33" s="1009"/>
      <c r="CQ33" s="1009"/>
      <c r="CR33" s="1009"/>
      <c r="CS33" s="1009"/>
      <c r="CT33" s="1009"/>
      <c r="CU33" s="1009"/>
    </row>
    <row r="34" spans="1:99" s="1062" customFormat="1" ht="15" customHeight="1">
      <c r="A34" s="1245"/>
      <c r="B34" s="1245"/>
      <c r="C34" s="1245"/>
      <c r="D34" s="1245"/>
      <c r="E34" s="1245"/>
      <c r="F34" s="1245"/>
      <c r="G34" s="1109"/>
      <c r="H34" s="1080"/>
      <c r="I34" s="1245"/>
      <c r="J34" s="1245"/>
      <c r="K34" s="966"/>
      <c r="L34" s="689"/>
      <c r="M34" s="558" t="s">
        <v>25</v>
      </c>
      <c r="N34" s="1007"/>
      <c r="O34" s="1007"/>
      <c r="P34" s="1007"/>
      <c r="Q34" s="1007"/>
      <c r="R34" s="1007"/>
      <c r="S34" s="1007"/>
      <c r="T34" s="1007"/>
      <c r="U34" s="1007"/>
      <c r="V34" s="1007"/>
      <c r="W34" s="1007"/>
      <c r="X34" s="1007"/>
      <c r="Y34" s="1007"/>
      <c r="Z34" s="1007"/>
      <c r="AA34" s="1007"/>
      <c r="AB34" s="1007"/>
      <c r="AC34" s="1007"/>
      <c r="AD34" s="1007"/>
      <c r="AE34" s="1007"/>
      <c r="AF34" s="1007"/>
      <c r="AG34" s="1007"/>
      <c r="AH34" s="1007"/>
      <c r="AI34" s="1007"/>
      <c r="AJ34" s="1007"/>
      <c r="AK34" s="1007"/>
      <c r="AL34" s="1007"/>
      <c r="AM34" s="1007"/>
      <c r="AN34" s="1007"/>
      <c r="AO34" s="1007"/>
      <c r="AP34" s="1007"/>
      <c r="AQ34" s="1007"/>
      <c r="AR34" s="1007"/>
      <c r="AS34" s="1007"/>
      <c r="AT34" s="1007"/>
      <c r="AU34" s="1007"/>
      <c r="AV34" s="1007"/>
      <c r="AW34" s="1007"/>
      <c r="AX34" s="1007"/>
      <c r="AY34" s="1007"/>
      <c r="AZ34" s="1007"/>
      <c r="BA34" s="1007"/>
      <c r="BB34" s="1007"/>
      <c r="BC34" s="1007"/>
      <c r="BD34" s="1007"/>
      <c r="BE34" s="1007"/>
      <c r="BF34" s="1007"/>
      <c r="BG34" s="1007"/>
      <c r="BH34" s="1007"/>
      <c r="BI34" s="1007"/>
      <c r="BJ34" s="1007"/>
      <c r="BK34" s="1007"/>
      <c r="BL34" s="1007"/>
      <c r="BM34" s="1007"/>
      <c r="BN34" s="1007"/>
      <c r="BO34" s="1007"/>
      <c r="BP34" s="1007"/>
      <c r="BQ34" s="1007"/>
      <c r="BR34" s="1007"/>
      <c r="BS34" s="1007"/>
      <c r="BT34" s="1007"/>
      <c r="BU34" s="1007"/>
      <c r="BV34" s="1007"/>
      <c r="BW34" s="1007"/>
      <c r="BX34" s="1007"/>
      <c r="BY34" s="1007"/>
      <c r="BZ34" s="1007"/>
      <c r="CA34" s="1007"/>
      <c r="CB34" s="1007"/>
      <c r="CC34" s="1007"/>
      <c r="CD34" s="1007"/>
      <c r="CE34" s="1007"/>
      <c r="CF34" s="1007"/>
      <c r="CG34" s="763"/>
      <c r="CH34" s="1218"/>
      <c r="CI34" s="1009"/>
      <c r="CJ34" s="830"/>
      <c r="CK34" s="830" t="str">
        <f t="shared" si="0"/>
        <v>Добавить вид теплоносителя (параметры теплоносителя)</v>
      </c>
      <c r="CL34" s="830"/>
      <c r="CM34" s="830"/>
      <c r="CN34" s="830"/>
      <c r="CO34" s="1009"/>
      <c r="CP34" s="1009"/>
      <c r="CQ34" s="1009"/>
      <c r="CR34" s="1009"/>
      <c r="CS34" s="1009"/>
      <c r="CT34" s="1009"/>
      <c r="CU34" s="1009"/>
    </row>
    <row r="35" spans="1:99" ht="15" customHeight="1">
      <c r="A35" s="1245"/>
      <c r="B35" s="1245"/>
      <c r="C35" s="1245"/>
      <c r="D35" s="1245"/>
      <c r="E35" s="1245"/>
      <c r="F35" s="1027"/>
      <c r="G35" s="1027"/>
      <c r="H35" s="1016"/>
      <c r="I35" s="1245"/>
      <c r="J35" s="1027"/>
      <c r="K35" s="966"/>
      <c r="L35" s="689"/>
      <c r="M35" s="557" t="s">
        <v>11</v>
      </c>
      <c r="N35" s="1007"/>
      <c r="O35" s="1007"/>
      <c r="P35" s="1007"/>
      <c r="Q35" s="1007"/>
      <c r="R35" s="1007"/>
      <c r="S35" s="1007"/>
      <c r="T35" s="1007"/>
      <c r="U35" s="1006"/>
      <c r="V35" s="1007"/>
      <c r="W35" s="1007"/>
      <c r="X35" s="1007"/>
      <c r="Y35" s="1007"/>
      <c r="Z35" s="1007"/>
      <c r="AA35" s="1007"/>
      <c r="AB35" s="1006"/>
      <c r="AC35" s="1007"/>
      <c r="AD35" s="1007"/>
      <c r="AE35" s="1007"/>
      <c r="AF35" s="1007"/>
      <c r="AG35" s="1007"/>
      <c r="AH35" s="1007"/>
      <c r="AI35" s="1006"/>
      <c r="AJ35" s="1007"/>
      <c r="AK35" s="1007"/>
      <c r="AL35" s="1007"/>
      <c r="AM35" s="1007"/>
      <c r="AN35" s="1007"/>
      <c r="AO35" s="1007"/>
      <c r="AP35" s="1006"/>
      <c r="AQ35" s="1007"/>
      <c r="AR35" s="1007"/>
      <c r="AS35" s="1007"/>
      <c r="AT35" s="1007"/>
      <c r="AU35" s="1007"/>
      <c r="AV35" s="1007"/>
      <c r="AW35" s="1006"/>
      <c r="AX35" s="1007"/>
      <c r="AY35" s="1007"/>
      <c r="AZ35" s="1007"/>
      <c r="BA35" s="1007"/>
      <c r="BB35" s="1007"/>
      <c r="BC35" s="1007"/>
      <c r="BD35" s="1006"/>
      <c r="BE35" s="1007"/>
      <c r="BF35" s="1007"/>
      <c r="BG35" s="1007"/>
      <c r="BH35" s="1007"/>
      <c r="BI35" s="1007"/>
      <c r="BJ35" s="1007"/>
      <c r="BK35" s="1006"/>
      <c r="BL35" s="1007"/>
      <c r="BM35" s="1007"/>
      <c r="BN35" s="1007"/>
      <c r="BO35" s="1007"/>
      <c r="BP35" s="1007"/>
      <c r="BQ35" s="1007"/>
      <c r="BR35" s="1006"/>
      <c r="BS35" s="1007"/>
      <c r="BT35" s="1007"/>
      <c r="BU35" s="1007"/>
      <c r="BV35" s="1007"/>
      <c r="BW35" s="1007"/>
      <c r="BX35" s="1007"/>
      <c r="BY35" s="1006"/>
      <c r="BZ35" s="1007"/>
      <c r="CA35" s="1007"/>
      <c r="CB35" s="1007"/>
      <c r="CC35" s="1007"/>
      <c r="CD35" s="1007"/>
      <c r="CE35" s="1007"/>
      <c r="CF35" s="1006"/>
      <c r="CG35" s="1007"/>
      <c r="CH35" s="666"/>
      <c r="CJ35" s="830"/>
      <c r="CK35" s="830" t="str">
        <f t="shared" si="0"/>
        <v>Добавить группу потребителей</v>
      </c>
      <c r="CL35" s="830"/>
      <c r="CM35" s="830"/>
      <c r="CN35" s="830"/>
      <c r="CT35" s="1009"/>
      <c r="CU35" s="1009"/>
    </row>
    <row r="36" spans="1:99" ht="15" customHeight="1">
      <c r="A36" s="1245"/>
      <c r="B36" s="1245"/>
      <c r="C36" s="1245"/>
      <c r="D36" s="1245"/>
      <c r="E36" s="965"/>
      <c r="F36" s="1027"/>
      <c r="G36" s="1027"/>
      <c r="H36" s="1027"/>
      <c r="I36" s="980"/>
      <c r="J36" s="995"/>
      <c r="K36" s="964"/>
      <c r="L36" s="689"/>
      <c r="M36" s="1002" t="s">
        <v>12</v>
      </c>
      <c r="N36" s="1007"/>
      <c r="O36" s="1007"/>
      <c r="P36" s="1007"/>
      <c r="Q36" s="1007"/>
      <c r="R36" s="1007"/>
      <c r="S36" s="1007"/>
      <c r="T36" s="1007"/>
      <c r="U36" s="1006"/>
      <c r="V36" s="1007"/>
      <c r="W36" s="1007"/>
      <c r="X36" s="1007"/>
      <c r="Y36" s="1007"/>
      <c r="Z36" s="1007"/>
      <c r="AA36" s="1007"/>
      <c r="AB36" s="1006"/>
      <c r="AC36" s="1007"/>
      <c r="AD36" s="1007"/>
      <c r="AE36" s="1007"/>
      <c r="AF36" s="1007"/>
      <c r="AG36" s="1007"/>
      <c r="AH36" s="1007"/>
      <c r="AI36" s="1006"/>
      <c r="AJ36" s="1007"/>
      <c r="AK36" s="1007"/>
      <c r="AL36" s="1007"/>
      <c r="AM36" s="1007"/>
      <c r="AN36" s="1007"/>
      <c r="AO36" s="1007"/>
      <c r="AP36" s="1006"/>
      <c r="AQ36" s="1007"/>
      <c r="AR36" s="1007"/>
      <c r="AS36" s="1007"/>
      <c r="AT36" s="1007"/>
      <c r="AU36" s="1007"/>
      <c r="AV36" s="1007"/>
      <c r="AW36" s="1006"/>
      <c r="AX36" s="1007"/>
      <c r="AY36" s="1007"/>
      <c r="AZ36" s="1007"/>
      <c r="BA36" s="1007"/>
      <c r="BB36" s="1007"/>
      <c r="BC36" s="1007"/>
      <c r="BD36" s="1006"/>
      <c r="BE36" s="1007"/>
      <c r="BF36" s="1007"/>
      <c r="BG36" s="1007"/>
      <c r="BH36" s="1007"/>
      <c r="BI36" s="1007"/>
      <c r="BJ36" s="1007"/>
      <c r="BK36" s="1006"/>
      <c r="BL36" s="1007"/>
      <c r="BM36" s="1007"/>
      <c r="BN36" s="1007"/>
      <c r="BO36" s="1007"/>
      <c r="BP36" s="1007"/>
      <c r="BQ36" s="1007"/>
      <c r="BR36" s="1006"/>
      <c r="BS36" s="1007"/>
      <c r="BT36" s="1007"/>
      <c r="BU36" s="1007"/>
      <c r="BV36" s="1007"/>
      <c r="BW36" s="1007"/>
      <c r="BX36" s="1007"/>
      <c r="BY36" s="1006"/>
      <c r="BZ36" s="1007"/>
      <c r="CA36" s="1007"/>
      <c r="CB36" s="1007"/>
      <c r="CC36" s="1007"/>
      <c r="CD36" s="1007"/>
      <c r="CE36" s="1007"/>
      <c r="CF36" s="1006"/>
      <c r="CG36" s="1007"/>
      <c r="CH36" s="666"/>
      <c r="CJ36" s="830"/>
      <c r="CK36" s="830" t="str">
        <f t="shared" si="0"/>
        <v>Добавить схему подключения</v>
      </c>
      <c r="CL36" s="830"/>
      <c r="CM36" s="830"/>
      <c r="CN36" s="830"/>
      <c r="CT36" s="1009"/>
      <c r="CU36" s="1009"/>
    </row>
    <row r="37" spans="1:99" s="1062" customFormat="1" ht="22.5">
      <c r="A37" s="1245"/>
      <c r="B37" s="1245">
        <v>2</v>
      </c>
      <c r="C37" s="1080"/>
      <c r="D37" s="1080"/>
      <c r="E37" s="1109"/>
      <c r="F37" s="1109"/>
      <c r="G37" s="1109"/>
      <c r="H37" s="1109"/>
      <c r="I37" s="1103"/>
      <c r="J37" s="955"/>
      <c r="K37" s="958"/>
      <c r="L37" s="1114" t="e">
        <f ca="1">mergeValue(A37) &amp;"."&amp; mergeValue(B37)</f>
        <v>#NAME?</v>
      </c>
      <c r="M37" s="693" t="s">
        <v>16</v>
      </c>
      <c r="N37" s="647"/>
      <c r="O37" s="1255" t="str">
        <f>IF('Перечень тарифов'!N24="","","" &amp; 'Перечень тарифов'!N24 &amp; "")</f>
        <v>Пушкиногорский район, Пушкиногорье (58651152);</v>
      </c>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c r="CB37" s="1256"/>
      <c r="CC37" s="1256"/>
      <c r="CD37" s="1256"/>
      <c r="CE37" s="1256"/>
      <c r="CF37" s="1256"/>
      <c r="CG37" s="1257"/>
      <c r="CH37" s="631" t="s">
        <v>477</v>
      </c>
      <c r="CI37" s="1009"/>
      <c r="CJ37" s="830"/>
      <c r="CK37" s="830" t="str">
        <f t="shared" si="0"/>
        <v>Территория действия тарифа</v>
      </c>
      <c r="CL37" s="830"/>
      <c r="CM37" s="830"/>
      <c r="CN37" s="830"/>
      <c r="CO37" s="1009"/>
      <c r="CP37" s="1009"/>
      <c r="CQ37" s="1009"/>
      <c r="CR37" s="1009"/>
      <c r="CS37" s="1009"/>
      <c r="CT37" s="1009"/>
      <c r="CU37" s="1009"/>
    </row>
    <row r="38" spans="1:99" s="1062" customFormat="1" hidden="1">
      <c r="A38" s="1245"/>
      <c r="B38" s="1245"/>
      <c r="C38" s="1245">
        <v>1</v>
      </c>
      <c r="D38" s="1080"/>
      <c r="E38" s="1109"/>
      <c r="F38" s="1109"/>
      <c r="G38" s="1109"/>
      <c r="H38" s="1109"/>
      <c r="I38" s="963"/>
      <c r="J38" s="955"/>
      <c r="K38" s="958"/>
      <c r="L38" s="1114" t="e">
        <f ca="1">mergeValue(A38) &amp;"."&amp; mergeValue(B38)&amp;"."&amp; mergeValue(C38)</f>
        <v>#NAME?</v>
      </c>
      <c r="M38" s="694"/>
      <c r="N38" s="647"/>
      <c r="O38" s="1255"/>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c r="CB38" s="1256"/>
      <c r="CC38" s="1256"/>
      <c r="CD38" s="1256"/>
      <c r="CE38" s="1256"/>
      <c r="CF38" s="1256"/>
      <c r="CG38" s="1257"/>
      <c r="CH38" s="631"/>
      <c r="CI38" s="1009"/>
      <c r="CJ38" s="830"/>
      <c r="CK38" s="830" t="str">
        <f t="shared" si="0"/>
        <v/>
      </c>
      <c r="CL38" s="830"/>
      <c r="CM38" s="830"/>
      <c r="CN38" s="830"/>
      <c r="CO38" s="1009"/>
      <c r="CP38" s="1009"/>
      <c r="CQ38" s="1009"/>
      <c r="CR38" s="1009"/>
      <c r="CS38" s="1009"/>
      <c r="CT38" s="1009"/>
      <c r="CU38" s="1009"/>
    </row>
    <row r="39" spans="1:99" s="1062" customFormat="1" hidden="1">
      <c r="A39" s="1245"/>
      <c r="B39" s="1245"/>
      <c r="C39" s="1245"/>
      <c r="D39" s="1245">
        <v>1</v>
      </c>
      <c r="E39" s="1109"/>
      <c r="F39" s="1109"/>
      <c r="G39" s="1109"/>
      <c r="H39" s="1109"/>
      <c r="I39" s="963"/>
      <c r="J39" s="955"/>
      <c r="K39" s="958"/>
      <c r="L39" s="1114" t="e">
        <f ca="1">mergeValue(A39) &amp;"."&amp; mergeValue(B39)&amp;"."&amp; mergeValue(C39)&amp;"."&amp; mergeValue(D39)</f>
        <v>#NAME?</v>
      </c>
      <c r="M39" s="695"/>
      <c r="N39" s="647"/>
      <c r="O39" s="1255"/>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c r="CB39" s="1256"/>
      <c r="CC39" s="1256"/>
      <c r="CD39" s="1256"/>
      <c r="CE39" s="1256"/>
      <c r="CF39" s="1256"/>
      <c r="CG39" s="1257"/>
      <c r="CH39" s="631"/>
      <c r="CI39" s="1009"/>
      <c r="CJ39" s="830"/>
      <c r="CK39" s="830" t="str">
        <f t="shared" si="0"/>
        <v/>
      </c>
      <c r="CL39" s="830"/>
      <c r="CM39" s="830"/>
      <c r="CN39" s="830"/>
      <c r="CO39" s="1009"/>
      <c r="CP39" s="1009"/>
      <c r="CQ39" s="1009"/>
      <c r="CR39" s="1009"/>
      <c r="CS39" s="1009"/>
      <c r="CT39" s="1009"/>
      <c r="CU39" s="1009"/>
    </row>
    <row r="40" spans="1:99" s="1062" customFormat="1" ht="33" customHeight="1">
      <c r="A40" s="1245"/>
      <c r="B40" s="1245"/>
      <c r="C40" s="1245"/>
      <c r="D40" s="1245"/>
      <c r="E40" s="1245">
        <v>1</v>
      </c>
      <c r="F40" s="1109"/>
      <c r="G40" s="1109"/>
      <c r="H40" s="1080">
        <v>1</v>
      </c>
      <c r="I40" s="1245">
        <v>1</v>
      </c>
      <c r="J40" s="1109"/>
      <c r="K40" s="966"/>
      <c r="L40" s="1114" t="e">
        <f ca="1">mergeValue(A40) &amp;"."&amp; mergeValue(B40)&amp;"."&amp; mergeValue(C40)&amp;"."&amp; mergeValue(D40)&amp;"."&amp; mergeValue(E40)</f>
        <v>#NAME?</v>
      </c>
      <c r="M40" s="555" t="s">
        <v>9</v>
      </c>
      <c r="N40" s="647"/>
      <c r="O40" s="1248" t="s">
        <v>3</v>
      </c>
      <c r="P40" s="1249"/>
      <c r="Q40" s="1249"/>
      <c r="R40" s="1249"/>
      <c r="S40" s="1249"/>
      <c r="T40" s="1249"/>
      <c r="U40" s="1249"/>
      <c r="V40" s="1249"/>
      <c r="W40" s="1249"/>
      <c r="X40" s="1249"/>
      <c r="Y40" s="1249"/>
      <c r="Z40" s="1249"/>
      <c r="AA40" s="1249"/>
      <c r="AB40" s="1249"/>
      <c r="AC40" s="1249"/>
      <c r="AD40" s="1249"/>
      <c r="AE40" s="1249"/>
      <c r="AF40" s="1249"/>
      <c r="AG40" s="1249"/>
      <c r="AH40" s="1249"/>
      <c r="AI40" s="1249"/>
      <c r="AJ40" s="1249"/>
      <c r="AK40" s="1249"/>
      <c r="AL40" s="1249"/>
      <c r="AM40" s="1249"/>
      <c r="AN40" s="1249"/>
      <c r="AO40" s="1249"/>
      <c r="AP40" s="1249"/>
      <c r="AQ40" s="1249"/>
      <c r="AR40" s="1249"/>
      <c r="AS40" s="1249"/>
      <c r="AT40" s="1249"/>
      <c r="AU40" s="1249"/>
      <c r="AV40" s="1249"/>
      <c r="AW40" s="1249"/>
      <c r="AX40" s="1249"/>
      <c r="AY40" s="1249"/>
      <c r="AZ40" s="1249"/>
      <c r="BA40" s="1249"/>
      <c r="BB40" s="1249"/>
      <c r="BC40" s="1249"/>
      <c r="BD40" s="1249"/>
      <c r="BE40" s="1249"/>
      <c r="BF40" s="1249"/>
      <c r="BG40" s="1249"/>
      <c r="BH40" s="1249"/>
      <c r="BI40" s="1249"/>
      <c r="BJ40" s="1249"/>
      <c r="BK40" s="1249"/>
      <c r="BL40" s="1249"/>
      <c r="BM40" s="1249"/>
      <c r="BN40" s="1249"/>
      <c r="BO40" s="1249"/>
      <c r="BP40" s="1249"/>
      <c r="BQ40" s="1249"/>
      <c r="BR40" s="1249"/>
      <c r="BS40" s="1249"/>
      <c r="BT40" s="1249"/>
      <c r="BU40" s="1249"/>
      <c r="BV40" s="1249"/>
      <c r="BW40" s="1249"/>
      <c r="BX40" s="1249"/>
      <c r="BY40" s="1249"/>
      <c r="BZ40" s="1249"/>
      <c r="CA40" s="1249"/>
      <c r="CB40" s="1249"/>
      <c r="CC40" s="1249"/>
      <c r="CD40" s="1249"/>
      <c r="CE40" s="1249"/>
      <c r="CF40" s="1249"/>
      <c r="CG40" s="1250"/>
      <c r="CH40" s="631" t="s">
        <v>637</v>
      </c>
      <c r="CI40" s="1009"/>
      <c r="CJ40" s="830"/>
      <c r="CK40" s="830" t="str">
        <f t="shared" si="0"/>
        <v>Схема подключения теплопотребляющей установки к коллектору источника тепловой энергии</v>
      </c>
      <c r="CL40" s="830"/>
      <c r="CM40" s="830"/>
      <c r="CN40" s="830"/>
      <c r="CO40" s="1009"/>
      <c r="CP40" s="1009"/>
      <c r="CQ40" s="1009"/>
      <c r="CR40" s="1009"/>
      <c r="CS40" s="1009"/>
      <c r="CT40" s="1009"/>
      <c r="CU40" s="1009"/>
    </row>
    <row r="41" spans="1:99" s="1062" customFormat="1" ht="23.25" customHeight="1">
      <c r="A41" s="1245"/>
      <c r="B41" s="1245"/>
      <c r="C41" s="1245"/>
      <c r="D41" s="1245"/>
      <c r="E41" s="1245"/>
      <c r="F41" s="1245">
        <v>1</v>
      </c>
      <c r="G41" s="1080"/>
      <c r="H41" s="1080"/>
      <c r="I41" s="1245"/>
      <c r="J41" s="1245">
        <v>1</v>
      </c>
      <c r="K41" s="967"/>
      <c r="L41" s="1114" t="e">
        <f ca="1">mergeValue(A41) &amp;"."&amp; mergeValue(B41)&amp;"."&amp; mergeValue(C41)&amp;"."&amp; mergeValue(D41)&amp;"."&amp; mergeValue(E41)&amp;"."&amp; mergeValue(F41)</f>
        <v>#NAME?</v>
      </c>
      <c r="M41" s="556" t="s">
        <v>10</v>
      </c>
      <c r="N41" s="647"/>
      <c r="O41" s="1248" t="s">
        <v>303</v>
      </c>
      <c r="P41" s="1249"/>
      <c r="Q41" s="1249"/>
      <c r="R41" s="1249"/>
      <c r="S41" s="1249"/>
      <c r="T41" s="1249"/>
      <c r="U41" s="1249"/>
      <c r="V41" s="1249"/>
      <c r="W41" s="1249"/>
      <c r="X41" s="1249"/>
      <c r="Y41" s="1249"/>
      <c r="Z41" s="1249"/>
      <c r="AA41" s="1249"/>
      <c r="AB41" s="1249"/>
      <c r="AC41" s="1249"/>
      <c r="AD41" s="1249"/>
      <c r="AE41" s="1249"/>
      <c r="AF41" s="1249"/>
      <c r="AG41" s="1249"/>
      <c r="AH41" s="1249"/>
      <c r="AI41" s="1249"/>
      <c r="AJ41" s="1249"/>
      <c r="AK41" s="1249"/>
      <c r="AL41" s="1249"/>
      <c r="AM41" s="1249"/>
      <c r="AN41" s="1249"/>
      <c r="AO41" s="1249"/>
      <c r="AP41" s="1249"/>
      <c r="AQ41" s="1249"/>
      <c r="AR41" s="1249"/>
      <c r="AS41" s="1249"/>
      <c r="AT41" s="1249"/>
      <c r="AU41" s="1249"/>
      <c r="AV41" s="1249"/>
      <c r="AW41" s="1249"/>
      <c r="AX41" s="1249"/>
      <c r="AY41" s="1249"/>
      <c r="AZ41" s="1249"/>
      <c r="BA41" s="1249"/>
      <c r="BB41" s="1249"/>
      <c r="BC41" s="1249"/>
      <c r="BD41" s="1249"/>
      <c r="BE41" s="1249"/>
      <c r="BF41" s="1249"/>
      <c r="BG41" s="1249"/>
      <c r="BH41" s="1249"/>
      <c r="BI41" s="1249"/>
      <c r="BJ41" s="1249"/>
      <c r="BK41" s="1249"/>
      <c r="BL41" s="1249"/>
      <c r="BM41" s="1249"/>
      <c r="BN41" s="1249"/>
      <c r="BO41" s="1249"/>
      <c r="BP41" s="1249"/>
      <c r="BQ41" s="1249"/>
      <c r="BR41" s="1249"/>
      <c r="BS41" s="1249"/>
      <c r="BT41" s="1249"/>
      <c r="BU41" s="1249"/>
      <c r="BV41" s="1249"/>
      <c r="BW41" s="1249"/>
      <c r="BX41" s="1249"/>
      <c r="BY41" s="1249"/>
      <c r="BZ41" s="1249"/>
      <c r="CA41" s="1249"/>
      <c r="CB41" s="1249"/>
      <c r="CC41" s="1249"/>
      <c r="CD41" s="1249"/>
      <c r="CE41" s="1249"/>
      <c r="CF41" s="1249"/>
      <c r="CG41" s="1250"/>
      <c r="CH41" s="631" t="s">
        <v>635</v>
      </c>
      <c r="CI41" s="1009"/>
      <c r="CJ41" s="830"/>
      <c r="CK41" s="830" t="str">
        <f t="shared" si="0"/>
        <v>Группа потребителей</v>
      </c>
      <c r="CL41" s="830"/>
      <c r="CM41" s="830"/>
      <c r="CN41" s="830"/>
      <c r="CO41" s="1009"/>
      <c r="CP41" s="1009"/>
      <c r="CQ41" s="1009"/>
      <c r="CR41" s="1009"/>
      <c r="CS41" s="1009"/>
      <c r="CT41" s="1009"/>
      <c r="CU41" s="1009"/>
    </row>
    <row r="42" spans="1:99" s="1062" customFormat="1" ht="17.100000000000001" customHeight="1">
      <c r="A42" s="1245"/>
      <c r="B42" s="1245"/>
      <c r="C42" s="1245"/>
      <c r="D42" s="1245"/>
      <c r="E42" s="1245"/>
      <c r="F42" s="1245"/>
      <c r="G42" s="1080">
        <v>1</v>
      </c>
      <c r="H42" s="1080"/>
      <c r="I42" s="1245"/>
      <c r="J42" s="1245"/>
      <c r="K42" s="967">
        <v>1</v>
      </c>
      <c r="L42" s="1114" t="e">
        <f ca="1">mergeValue(A42) &amp;"."&amp; mergeValue(B42)&amp;"."&amp; mergeValue(C42)&amp;"."&amp; mergeValue(D42)&amp;"."&amp; mergeValue(E42)&amp;"."&amp; mergeValue(F42)&amp;"."&amp; mergeValue(G42)</f>
        <v>#NAME?</v>
      </c>
      <c r="M42" s="1070" t="s">
        <v>641</v>
      </c>
      <c r="N42" s="647"/>
      <c r="O42" s="684">
        <v>4394.7299999999996</v>
      </c>
      <c r="P42" s="764"/>
      <c r="Q42" s="1095"/>
      <c r="R42" s="1240" t="s">
        <v>1071</v>
      </c>
      <c r="S42" s="1241" t="s">
        <v>84</v>
      </c>
      <c r="T42" s="1251" t="s">
        <v>1091</v>
      </c>
      <c r="U42" s="1241" t="s">
        <v>84</v>
      </c>
      <c r="V42" s="684">
        <v>4480.97</v>
      </c>
      <c r="W42" s="764"/>
      <c r="X42" s="1095"/>
      <c r="Y42" s="1251" t="s">
        <v>1092</v>
      </c>
      <c r="Z42" s="1241" t="s">
        <v>84</v>
      </c>
      <c r="AA42" s="1251" t="s">
        <v>1093</v>
      </c>
      <c r="AB42" s="1241" t="s">
        <v>84</v>
      </c>
      <c r="AC42" s="684">
        <v>4362.17</v>
      </c>
      <c r="AD42" s="764"/>
      <c r="AE42" s="1095"/>
      <c r="AF42" s="1251" t="s">
        <v>1103</v>
      </c>
      <c r="AG42" s="1241" t="s">
        <v>84</v>
      </c>
      <c r="AH42" s="1251" t="s">
        <v>1104</v>
      </c>
      <c r="AI42" s="1241" t="s">
        <v>84</v>
      </c>
      <c r="AJ42" s="684">
        <v>4391.51</v>
      </c>
      <c r="AK42" s="764"/>
      <c r="AL42" s="1095"/>
      <c r="AM42" s="1251" t="s">
        <v>1105</v>
      </c>
      <c r="AN42" s="1241" t="s">
        <v>84</v>
      </c>
      <c r="AO42" s="1251" t="s">
        <v>1106</v>
      </c>
      <c r="AP42" s="1241" t="s">
        <v>84</v>
      </c>
      <c r="AQ42" s="684">
        <v>4353.5600000000004</v>
      </c>
      <c r="AR42" s="764"/>
      <c r="AS42" s="1095"/>
      <c r="AT42" s="1251" t="s">
        <v>1107</v>
      </c>
      <c r="AU42" s="1241" t="s">
        <v>84</v>
      </c>
      <c r="AV42" s="1251" t="s">
        <v>1108</v>
      </c>
      <c r="AW42" s="1241" t="s">
        <v>84</v>
      </c>
      <c r="AX42" s="684">
        <v>4468.32</v>
      </c>
      <c r="AY42" s="764"/>
      <c r="AZ42" s="1095"/>
      <c r="BA42" s="1251" t="s">
        <v>1109</v>
      </c>
      <c r="BB42" s="1241" t="s">
        <v>84</v>
      </c>
      <c r="BC42" s="1251" t="s">
        <v>1110</v>
      </c>
      <c r="BD42" s="1241" t="s">
        <v>84</v>
      </c>
      <c r="BE42" s="684">
        <v>4468.32</v>
      </c>
      <c r="BF42" s="764"/>
      <c r="BG42" s="1095"/>
      <c r="BH42" s="1251" t="s">
        <v>1111</v>
      </c>
      <c r="BI42" s="1241" t="s">
        <v>84</v>
      </c>
      <c r="BJ42" s="1251" t="s">
        <v>1112</v>
      </c>
      <c r="BK42" s="1241" t="s">
        <v>84</v>
      </c>
      <c r="BL42" s="684">
        <v>4590.3900000000003</v>
      </c>
      <c r="BM42" s="764"/>
      <c r="BN42" s="1095"/>
      <c r="BO42" s="1251" t="s">
        <v>1113</v>
      </c>
      <c r="BP42" s="1241" t="s">
        <v>84</v>
      </c>
      <c r="BQ42" s="1251" t="s">
        <v>1114</v>
      </c>
      <c r="BR42" s="1241" t="s">
        <v>84</v>
      </c>
      <c r="BS42" s="684">
        <v>4590.3900000000003</v>
      </c>
      <c r="BT42" s="764"/>
      <c r="BU42" s="1095"/>
      <c r="BV42" s="1251" t="s">
        <v>1115</v>
      </c>
      <c r="BW42" s="1241" t="s">
        <v>84</v>
      </c>
      <c r="BX42" s="1251" t="s">
        <v>1116</v>
      </c>
      <c r="BY42" s="1241" t="s">
        <v>84</v>
      </c>
      <c r="BZ42" s="684">
        <v>4717.0200000000004</v>
      </c>
      <c r="CA42" s="764"/>
      <c r="CB42" s="1095"/>
      <c r="CC42" s="1251" t="s">
        <v>1117</v>
      </c>
      <c r="CD42" s="1241" t="s">
        <v>84</v>
      </c>
      <c r="CE42" s="1251" t="s">
        <v>1072</v>
      </c>
      <c r="CF42" s="1241" t="s">
        <v>85</v>
      </c>
      <c r="CG42" s="764"/>
      <c r="CH42" s="1216" t="s">
        <v>654</v>
      </c>
      <c r="CI42" s="1009" t="e">
        <f ca="1">strCheckDate(O43:CG43)</f>
        <v>#NAME?</v>
      </c>
      <c r="CJ42" s="830"/>
      <c r="CK42" s="830" t="str">
        <f t="shared" si="0"/>
        <v>вода</v>
      </c>
      <c r="CL42" s="830"/>
      <c r="CM42" s="830"/>
      <c r="CN42" s="830"/>
      <c r="CO42" s="1009"/>
      <c r="CP42" s="1009"/>
      <c r="CQ42" s="1009"/>
      <c r="CR42" s="1009"/>
      <c r="CS42" s="1009"/>
      <c r="CT42" s="1009"/>
      <c r="CU42" s="1009"/>
    </row>
    <row r="43" spans="1:99" s="1062" customFormat="1" ht="11.25" hidden="1" customHeight="1">
      <c r="A43" s="1245"/>
      <c r="B43" s="1245"/>
      <c r="C43" s="1245"/>
      <c r="D43" s="1245"/>
      <c r="E43" s="1245"/>
      <c r="F43" s="1245"/>
      <c r="G43" s="1080"/>
      <c r="H43" s="1080"/>
      <c r="I43" s="1245"/>
      <c r="J43" s="1245"/>
      <c r="K43" s="967"/>
      <c r="L43" s="801"/>
      <c r="M43" s="647"/>
      <c r="N43" s="647"/>
      <c r="O43" s="764"/>
      <c r="P43" s="764"/>
      <c r="Q43" s="770" t="str">
        <f>R42 &amp; "-" &amp; T42</f>
        <v>01.01.2020-30.06.2020</v>
      </c>
      <c r="R43" s="1240"/>
      <c r="S43" s="1241"/>
      <c r="T43" s="1240"/>
      <c r="U43" s="1241"/>
      <c r="V43" s="764"/>
      <c r="W43" s="764"/>
      <c r="X43" s="770" t="str">
        <f>Y42 &amp; "-" &amp; AA42</f>
        <v>01.07.2020-31.12.2020</v>
      </c>
      <c r="Y43" s="1240"/>
      <c r="Z43" s="1241"/>
      <c r="AA43" s="1240"/>
      <c r="AB43" s="1241"/>
      <c r="AC43" s="764"/>
      <c r="AD43" s="764"/>
      <c r="AE43" s="770" t="str">
        <f>AF42 &amp; "-" &amp; AH42</f>
        <v>01.01.2021-30.06.2021</v>
      </c>
      <c r="AF43" s="1240"/>
      <c r="AG43" s="1241"/>
      <c r="AH43" s="1240"/>
      <c r="AI43" s="1241"/>
      <c r="AJ43" s="764"/>
      <c r="AK43" s="764"/>
      <c r="AL43" s="770" t="str">
        <f>AM42 &amp; "-" &amp; AO42</f>
        <v>01.07.2021-31.12.2021</v>
      </c>
      <c r="AM43" s="1240"/>
      <c r="AN43" s="1241"/>
      <c r="AO43" s="1240"/>
      <c r="AP43" s="1241"/>
      <c r="AQ43" s="764"/>
      <c r="AR43" s="764"/>
      <c r="AS43" s="770" t="str">
        <f>AT42 &amp; "-" &amp; AV42</f>
        <v>01.01.2022-30.06.2022</v>
      </c>
      <c r="AT43" s="1240"/>
      <c r="AU43" s="1241"/>
      <c r="AV43" s="1240"/>
      <c r="AW43" s="1241"/>
      <c r="AX43" s="764"/>
      <c r="AY43" s="764"/>
      <c r="AZ43" s="770" t="str">
        <f>BA42 &amp; "-" &amp; BC42</f>
        <v>01.07.2022-31.12.2022</v>
      </c>
      <c r="BA43" s="1240"/>
      <c r="BB43" s="1241"/>
      <c r="BC43" s="1240"/>
      <c r="BD43" s="1241"/>
      <c r="BE43" s="764"/>
      <c r="BF43" s="764"/>
      <c r="BG43" s="770" t="str">
        <f>BH42 &amp; "-" &amp; BJ42</f>
        <v>01.01.2023-30.06.2023</v>
      </c>
      <c r="BH43" s="1240"/>
      <c r="BI43" s="1241"/>
      <c r="BJ43" s="1240"/>
      <c r="BK43" s="1241"/>
      <c r="BL43" s="764"/>
      <c r="BM43" s="764"/>
      <c r="BN43" s="770" t="str">
        <f>BO42 &amp; "-" &amp; BQ42</f>
        <v>01.07.2023-31.12.2023</v>
      </c>
      <c r="BO43" s="1240"/>
      <c r="BP43" s="1241"/>
      <c r="BQ43" s="1240"/>
      <c r="BR43" s="1241"/>
      <c r="BS43" s="764"/>
      <c r="BT43" s="764"/>
      <c r="BU43" s="770" t="str">
        <f>BV42 &amp; "-" &amp; BX42</f>
        <v>01.01.2024-30.06.2024</v>
      </c>
      <c r="BV43" s="1240"/>
      <c r="BW43" s="1241"/>
      <c r="BX43" s="1240"/>
      <c r="BY43" s="1241"/>
      <c r="BZ43" s="764"/>
      <c r="CA43" s="764"/>
      <c r="CB43" s="770" t="str">
        <f>CC42 &amp; "-" &amp; CE42</f>
        <v>01.07.2024-31.12.2024</v>
      </c>
      <c r="CC43" s="1240"/>
      <c r="CD43" s="1241"/>
      <c r="CE43" s="1240"/>
      <c r="CF43" s="1241"/>
      <c r="CG43" s="764"/>
      <c r="CH43" s="1217"/>
      <c r="CI43" s="1009"/>
      <c r="CJ43" s="830"/>
      <c r="CK43" s="830" t="str">
        <f t="shared" si="0"/>
        <v/>
      </c>
      <c r="CL43" s="830"/>
      <c r="CM43" s="830"/>
      <c r="CN43" s="830"/>
      <c r="CO43" s="1009"/>
      <c r="CP43" s="1009"/>
      <c r="CQ43" s="1009"/>
      <c r="CR43" s="1009"/>
      <c r="CS43" s="1009"/>
      <c r="CT43" s="1009"/>
      <c r="CU43" s="1009"/>
    </row>
    <row r="44" spans="1:99" s="1062" customFormat="1" ht="15" customHeight="1">
      <c r="A44" s="1245"/>
      <c r="B44" s="1245"/>
      <c r="C44" s="1245"/>
      <c r="D44" s="1245"/>
      <c r="E44" s="1245"/>
      <c r="F44" s="1245"/>
      <c r="G44" s="1109"/>
      <c r="H44" s="1080"/>
      <c r="I44" s="1245"/>
      <c r="J44" s="1245"/>
      <c r="K44" s="966"/>
      <c r="L44" s="689"/>
      <c r="M44" s="558" t="s">
        <v>25</v>
      </c>
      <c r="N44" s="1007"/>
      <c r="O44" s="1007"/>
      <c r="P44" s="1007"/>
      <c r="Q44" s="1007"/>
      <c r="R44" s="1007"/>
      <c r="S44" s="1007"/>
      <c r="T44" s="1007"/>
      <c r="U44" s="1007"/>
      <c r="V44" s="1007"/>
      <c r="W44" s="1007"/>
      <c r="X44" s="1007"/>
      <c r="Y44" s="1007"/>
      <c r="Z44" s="1007"/>
      <c r="AA44" s="1007"/>
      <c r="AB44" s="1007"/>
      <c r="AC44" s="1007"/>
      <c r="AD44" s="1007"/>
      <c r="AE44" s="1007"/>
      <c r="AF44" s="1007"/>
      <c r="AG44" s="1007"/>
      <c r="AH44" s="1007"/>
      <c r="AI44" s="1007"/>
      <c r="AJ44" s="1007"/>
      <c r="AK44" s="1007"/>
      <c r="AL44" s="1007"/>
      <c r="AM44" s="1007"/>
      <c r="AN44" s="1007"/>
      <c r="AO44" s="1007"/>
      <c r="AP44" s="1007"/>
      <c r="AQ44" s="1007"/>
      <c r="AR44" s="1007"/>
      <c r="AS44" s="1007"/>
      <c r="AT44" s="1007"/>
      <c r="AU44" s="1007"/>
      <c r="AV44" s="1007"/>
      <c r="AW44" s="1007"/>
      <c r="AX44" s="1007"/>
      <c r="AY44" s="1007"/>
      <c r="AZ44" s="1007"/>
      <c r="BA44" s="1007"/>
      <c r="BB44" s="1007"/>
      <c r="BC44" s="1007"/>
      <c r="BD44" s="1007"/>
      <c r="BE44" s="1007"/>
      <c r="BF44" s="1007"/>
      <c r="BG44" s="1007"/>
      <c r="BH44" s="1007"/>
      <c r="BI44" s="1007"/>
      <c r="BJ44" s="1007"/>
      <c r="BK44" s="1007"/>
      <c r="BL44" s="1007"/>
      <c r="BM44" s="1007"/>
      <c r="BN44" s="1007"/>
      <c r="BO44" s="1007"/>
      <c r="BP44" s="1007"/>
      <c r="BQ44" s="1007"/>
      <c r="BR44" s="1007"/>
      <c r="BS44" s="1007"/>
      <c r="BT44" s="1007"/>
      <c r="BU44" s="1007"/>
      <c r="BV44" s="1007"/>
      <c r="BW44" s="1007"/>
      <c r="BX44" s="1007"/>
      <c r="BY44" s="1007"/>
      <c r="BZ44" s="1007"/>
      <c r="CA44" s="1007"/>
      <c r="CB44" s="1007"/>
      <c r="CC44" s="1007"/>
      <c r="CD44" s="1007"/>
      <c r="CE44" s="1007"/>
      <c r="CF44" s="1007"/>
      <c r="CG44" s="763"/>
      <c r="CH44" s="1218"/>
      <c r="CI44" s="1009"/>
      <c r="CJ44" s="830"/>
      <c r="CK44" s="830" t="str">
        <f t="shared" si="0"/>
        <v>Добавить вид теплоносителя (параметры теплоносителя)</v>
      </c>
      <c r="CL44" s="830"/>
      <c r="CM44" s="830"/>
      <c r="CN44" s="830"/>
      <c r="CO44" s="1009"/>
      <c r="CP44" s="1009"/>
      <c r="CQ44" s="1009"/>
      <c r="CR44" s="1009"/>
      <c r="CS44" s="1009"/>
      <c r="CT44" s="1009"/>
      <c r="CU44" s="1009"/>
    </row>
    <row r="45" spans="1:99" s="1062" customFormat="1" ht="20.25" customHeight="1">
      <c r="A45" s="1245"/>
      <c r="B45" s="1245"/>
      <c r="C45" s="1245"/>
      <c r="D45" s="1245"/>
      <c r="E45" s="1245"/>
      <c r="F45" s="1245">
        <v>2</v>
      </c>
      <c r="G45" s="1080"/>
      <c r="H45" s="1080"/>
      <c r="I45" s="1245"/>
      <c r="J45" s="1254" t="s">
        <v>1085</v>
      </c>
      <c r="K45" s="967"/>
      <c r="L45" s="1114" t="e">
        <f ca="1">mergeValue(A45) &amp;"."&amp; mergeValue(B45)&amp;"."&amp; mergeValue(C45)&amp;"."&amp; mergeValue(D45)&amp;"."&amp; mergeValue(E45)&amp;"."&amp; mergeValue(F45)</f>
        <v>#NAME?</v>
      </c>
      <c r="M45" s="556" t="s">
        <v>10</v>
      </c>
      <c r="N45" s="647"/>
      <c r="O45" s="1248" t="s">
        <v>781</v>
      </c>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c r="AM45" s="1249"/>
      <c r="AN45" s="1249"/>
      <c r="AO45" s="1249"/>
      <c r="AP45" s="1249"/>
      <c r="AQ45" s="1249"/>
      <c r="AR45" s="1249"/>
      <c r="AS45" s="1249"/>
      <c r="AT45" s="1249"/>
      <c r="AU45" s="1249"/>
      <c r="AV45" s="1249"/>
      <c r="AW45" s="1249"/>
      <c r="AX45" s="1249"/>
      <c r="AY45" s="1249"/>
      <c r="AZ45" s="1249"/>
      <c r="BA45" s="1249"/>
      <c r="BB45" s="1249"/>
      <c r="BC45" s="1249"/>
      <c r="BD45" s="1249"/>
      <c r="BE45" s="1249"/>
      <c r="BF45" s="1249"/>
      <c r="BG45" s="1249"/>
      <c r="BH45" s="1249"/>
      <c r="BI45" s="1249"/>
      <c r="BJ45" s="1249"/>
      <c r="BK45" s="1249"/>
      <c r="BL45" s="1249"/>
      <c r="BM45" s="1249"/>
      <c r="BN45" s="1249"/>
      <c r="BO45" s="1249"/>
      <c r="BP45" s="1249"/>
      <c r="BQ45" s="1249"/>
      <c r="BR45" s="1249"/>
      <c r="BS45" s="1249"/>
      <c r="BT45" s="1249"/>
      <c r="BU45" s="1249"/>
      <c r="BV45" s="1249"/>
      <c r="BW45" s="1249"/>
      <c r="BX45" s="1249"/>
      <c r="BY45" s="1249"/>
      <c r="BZ45" s="1249"/>
      <c r="CA45" s="1249"/>
      <c r="CB45" s="1249"/>
      <c r="CC45" s="1249"/>
      <c r="CD45" s="1249"/>
      <c r="CE45" s="1249"/>
      <c r="CF45" s="1249"/>
      <c r="CG45" s="1250"/>
      <c r="CH45" s="631" t="s">
        <v>635</v>
      </c>
      <c r="CI45" s="1009"/>
      <c r="CJ45" s="830"/>
      <c r="CK45" s="830" t="str">
        <f t="shared" si="0"/>
        <v>Группа потребителей</v>
      </c>
      <c r="CL45" s="830"/>
      <c r="CM45" s="830"/>
      <c r="CN45" s="830"/>
      <c r="CO45" s="1009"/>
      <c r="CP45" s="1009"/>
      <c r="CQ45" s="1009"/>
      <c r="CR45" s="1009"/>
      <c r="CS45" s="1009"/>
      <c r="CT45" s="1009"/>
      <c r="CU45" s="1009"/>
    </row>
    <row r="46" spans="1:99" s="1062" customFormat="1" ht="17.100000000000001" customHeight="1">
      <c r="A46" s="1245"/>
      <c r="B46" s="1245"/>
      <c r="C46" s="1245"/>
      <c r="D46" s="1245"/>
      <c r="E46" s="1245"/>
      <c r="F46" s="1245"/>
      <c r="G46" s="1080">
        <v>1</v>
      </c>
      <c r="H46" s="1080"/>
      <c r="I46" s="1245"/>
      <c r="J46" s="1245"/>
      <c r="K46" s="967">
        <v>1</v>
      </c>
      <c r="L46" s="1114" t="e">
        <f ca="1">mergeValue(A46) &amp;"."&amp; mergeValue(B46)&amp;"."&amp; mergeValue(C46)&amp;"."&amp; mergeValue(D46)&amp;"."&amp; mergeValue(E46)&amp;"."&amp; mergeValue(F46)&amp;"."&amp; mergeValue(G46)</f>
        <v>#NAME?</v>
      </c>
      <c r="M46" s="1070" t="s">
        <v>641</v>
      </c>
      <c r="N46" s="647"/>
      <c r="O46" s="684">
        <v>3730.54</v>
      </c>
      <c r="P46" s="764"/>
      <c r="Q46" s="1095"/>
      <c r="R46" s="1240" t="s">
        <v>1071</v>
      </c>
      <c r="S46" s="1241" t="s">
        <v>84</v>
      </c>
      <c r="T46" s="1251" t="s">
        <v>1091</v>
      </c>
      <c r="U46" s="1241" t="s">
        <v>84</v>
      </c>
      <c r="V46" s="684">
        <v>3730.54</v>
      </c>
      <c r="W46" s="764"/>
      <c r="X46" s="1095"/>
      <c r="Y46" s="1251" t="s">
        <v>1092</v>
      </c>
      <c r="Z46" s="1241" t="s">
        <v>84</v>
      </c>
      <c r="AA46" s="1251" t="s">
        <v>1093</v>
      </c>
      <c r="AB46" s="1241" t="s">
        <v>84</v>
      </c>
      <c r="AC46" s="684">
        <v>3730.54</v>
      </c>
      <c r="AD46" s="764"/>
      <c r="AE46" s="1095"/>
      <c r="AF46" s="1251" t="s">
        <v>1103</v>
      </c>
      <c r="AG46" s="1241" t="s">
        <v>84</v>
      </c>
      <c r="AH46" s="1251" t="s">
        <v>1104</v>
      </c>
      <c r="AI46" s="1241" t="s">
        <v>84</v>
      </c>
      <c r="AJ46" s="684">
        <v>3730.54</v>
      </c>
      <c r="AK46" s="764"/>
      <c r="AL46" s="1095"/>
      <c r="AM46" s="1251" t="s">
        <v>1105</v>
      </c>
      <c r="AN46" s="1241" t="s">
        <v>84</v>
      </c>
      <c r="AO46" s="1251" t="s">
        <v>1106</v>
      </c>
      <c r="AP46" s="1241" t="s">
        <v>84</v>
      </c>
      <c r="AQ46" s="684">
        <v>3730.54</v>
      </c>
      <c r="AR46" s="764"/>
      <c r="AS46" s="1095"/>
      <c r="AT46" s="1251" t="s">
        <v>1107</v>
      </c>
      <c r="AU46" s="1241" t="s">
        <v>84</v>
      </c>
      <c r="AV46" s="1251" t="s">
        <v>1108</v>
      </c>
      <c r="AW46" s="1241" t="s">
        <v>84</v>
      </c>
      <c r="AX46" s="684">
        <v>3730.54</v>
      </c>
      <c r="AY46" s="764"/>
      <c r="AZ46" s="1095"/>
      <c r="BA46" s="1251" t="s">
        <v>1109</v>
      </c>
      <c r="BB46" s="1241" t="s">
        <v>84</v>
      </c>
      <c r="BC46" s="1251" t="s">
        <v>1110</v>
      </c>
      <c r="BD46" s="1241" t="s">
        <v>84</v>
      </c>
      <c r="BE46" s="684">
        <v>3730.54</v>
      </c>
      <c r="BF46" s="764"/>
      <c r="BG46" s="1095"/>
      <c r="BH46" s="1251" t="s">
        <v>1111</v>
      </c>
      <c r="BI46" s="1241" t="s">
        <v>84</v>
      </c>
      <c r="BJ46" s="1251" t="s">
        <v>1112</v>
      </c>
      <c r="BK46" s="1241" t="s">
        <v>84</v>
      </c>
      <c r="BL46" s="684">
        <v>3730.54</v>
      </c>
      <c r="BM46" s="764"/>
      <c r="BN46" s="1095"/>
      <c r="BO46" s="1251" t="s">
        <v>1113</v>
      </c>
      <c r="BP46" s="1241" t="s">
        <v>84</v>
      </c>
      <c r="BQ46" s="1251" t="s">
        <v>1114</v>
      </c>
      <c r="BR46" s="1241" t="s">
        <v>84</v>
      </c>
      <c r="BS46" s="684">
        <v>3730.54</v>
      </c>
      <c r="BT46" s="764"/>
      <c r="BU46" s="1095"/>
      <c r="BV46" s="1251" t="s">
        <v>1115</v>
      </c>
      <c r="BW46" s="1241" t="s">
        <v>84</v>
      </c>
      <c r="BX46" s="1251" t="s">
        <v>1116</v>
      </c>
      <c r="BY46" s="1241" t="s">
        <v>84</v>
      </c>
      <c r="BZ46" s="684">
        <v>3730.54</v>
      </c>
      <c r="CA46" s="764"/>
      <c r="CB46" s="1095"/>
      <c r="CC46" s="1251" t="s">
        <v>1117</v>
      </c>
      <c r="CD46" s="1241" t="s">
        <v>84</v>
      </c>
      <c r="CE46" s="1251" t="s">
        <v>1072</v>
      </c>
      <c r="CF46" s="1241" t="s">
        <v>85</v>
      </c>
      <c r="CG46" s="764"/>
      <c r="CH46" s="1216" t="s">
        <v>654</v>
      </c>
      <c r="CI46" s="1009" t="e">
        <f ca="1">strCheckDate(O47:CG47)</f>
        <v>#NAME?</v>
      </c>
      <c r="CJ46" s="830"/>
      <c r="CK46" s="830" t="str">
        <f t="shared" si="0"/>
        <v>вода</v>
      </c>
      <c r="CL46" s="830"/>
      <c r="CM46" s="830"/>
      <c r="CN46" s="830"/>
      <c r="CO46" s="1009"/>
      <c r="CP46" s="1009"/>
      <c r="CQ46" s="1009"/>
      <c r="CR46" s="1009"/>
      <c r="CS46" s="1009"/>
      <c r="CT46" s="1009"/>
      <c r="CU46" s="1009"/>
    </row>
    <row r="47" spans="1:99" s="1062" customFormat="1" ht="11.25" hidden="1" customHeight="1">
      <c r="A47" s="1245"/>
      <c r="B47" s="1245"/>
      <c r="C47" s="1245"/>
      <c r="D47" s="1245"/>
      <c r="E47" s="1245"/>
      <c r="F47" s="1245"/>
      <c r="G47" s="1080"/>
      <c r="H47" s="1080"/>
      <c r="I47" s="1245"/>
      <c r="J47" s="1245"/>
      <c r="K47" s="967"/>
      <c r="L47" s="801"/>
      <c r="M47" s="647"/>
      <c r="N47" s="647"/>
      <c r="O47" s="764"/>
      <c r="P47" s="764"/>
      <c r="Q47" s="770" t="str">
        <f>R46 &amp; "-" &amp; T46</f>
        <v>01.01.2020-30.06.2020</v>
      </c>
      <c r="R47" s="1240"/>
      <c r="S47" s="1241"/>
      <c r="T47" s="1240"/>
      <c r="U47" s="1241"/>
      <c r="V47" s="764"/>
      <c r="W47" s="764"/>
      <c r="X47" s="770" t="str">
        <f>Y46 &amp; "-" &amp; AA46</f>
        <v>01.07.2020-31.12.2020</v>
      </c>
      <c r="Y47" s="1240"/>
      <c r="Z47" s="1241"/>
      <c r="AA47" s="1240"/>
      <c r="AB47" s="1241"/>
      <c r="AC47" s="764"/>
      <c r="AD47" s="764"/>
      <c r="AE47" s="770" t="str">
        <f>AF46 &amp; "-" &amp; AH46</f>
        <v>01.01.2021-30.06.2021</v>
      </c>
      <c r="AF47" s="1240"/>
      <c r="AG47" s="1241"/>
      <c r="AH47" s="1240"/>
      <c r="AI47" s="1241"/>
      <c r="AJ47" s="764"/>
      <c r="AK47" s="764"/>
      <c r="AL47" s="770" t="str">
        <f>AM46 &amp; "-" &amp; AO46</f>
        <v>01.07.2021-31.12.2021</v>
      </c>
      <c r="AM47" s="1240"/>
      <c r="AN47" s="1241"/>
      <c r="AO47" s="1240"/>
      <c r="AP47" s="1241"/>
      <c r="AQ47" s="764"/>
      <c r="AR47" s="764"/>
      <c r="AS47" s="770" t="str">
        <f>AT46 &amp; "-" &amp; AV46</f>
        <v>01.01.2022-30.06.2022</v>
      </c>
      <c r="AT47" s="1240"/>
      <c r="AU47" s="1241"/>
      <c r="AV47" s="1240"/>
      <c r="AW47" s="1241"/>
      <c r="AX47" s="764"/>
      <c r="AY47" s="764"/>
      <c r="AZ47" s="770" t="str">
        <f>BA46 &amp; "-" &amp; BC46</f>
        <v>01.07.2022-31.12.2022</v>
      </c>
      <c r="BA47" s="1240"/>
      <c r="BB47" s="1241"/>
      <c r="BC47" s="1240"/>
      <c r="BD47" s="1241"/>
      <c r="BE47" s="764"/>
      <c r="BF47" s="764"/>
      <c r="BG47" s="770" t="str">
        <f>BH46 &amp; "-" &amp; BJ46</f>
        <v>01.01.2023-30.06.2023</v>
      </c>
      <c r="BH47" s="1240"/>
      <c r="BI47" s="1241"/>
      <c r="BJ47" s="1240"/>
      <c r="BK47" s="1241"/>
      <c r="BL47" s="764"/>
      <c r="BM47" s="764"/>
      <c r="BN47" s="770" t="str">
        <f>BO46 &amp; "-" &amp; BQ46</f>
        <v>01.07.2023-31.12.2023</v>
      </c>
      <c r="BO47" s="1240"/>
      <c r="BP47" s="1241"/>
      <c r="BQ47" s="1240"/>
      <c r="BR47" s="1241"/>
      <c r="BS47" s="764"/>
      <c r="BT47" s="764"/>
      <c r="BU47" s="770" t="str">
        <f>BV46 &amp; "-" &amp; BX46</f>
        <v>01.01.2024-30.06.2024</v>
      </c>
      <c r="BV47" s="1240"/>
      <c r="BW47" s="1241"/>
      <c r="BX47" s="1240"/>
      <c r="BY47" s="1241"/>
      <c r="BZ47" s="764"/>
      <c r="CA47" s="764"/>
      <c r="CB47" s="770" t="str">
        <f>CC46 &amp; "-" &amp; CE46</f>
        <v>01.07.2024-31.12.2024</v>
      </c>
      <c r="CC47" s="1240"/>
      <c r="CD47" s="1241"/>
      <c r="CE47" s="1240"/>
      <c r="CF47" s="1241"/>
      <c r="CG47" s="764"/>
      <c r="CH47" s="1217"/>
      <c r="CI47" s="1009"/>
      <c r="CJ47" s="830"/>
      <c r="CK47" s="830" t="str">
        <f t="shared" si="0"/>
        <v/>
      </c>
      <c r="CL47" s="830"/>
      <c r="CM47" s="830"/>
      <c r="CN47" s="830"/>
      <c r="CO47" s="1009"/>
      <c r="CP47" s="1009"/>
      <c r="CQ47" s="1009"/>
      <c r="CR47" s="1009"/>
      <c r="CS47" s="1009"/>
      <c r="CT47" s="1009"/>
      <c r="CU47" s="1009"/>
    </row>
    <row r="48" spans="1:99" s="1062" customFormat="1" ht="15" customHeight="1">
      <c r="A48" s="1245"/>
      <c r="B48" s="1245"/>
      <c r="C48" s="1245"/>
      <c r="D48" s="1245"/>
      <c r="E48" s="1245"/>
      <c r="F48" s="1245"/>
      <c r="G48" s="1109"/>
      <c r="H48" s="1080"/>
      <c r="I48" s="1245"/>
      <c r="J48" s="1245"/>
      <c r="K48" s="966"/>
      <c r="L48" s="689"/>
      <c r="M48" s="558" t="s">
        <v>25</v>
      </c>
      <c r="N48" s="1007"/>
      <c r="O48" s="1007"/>
      <c r="P48" s="1007"/>
      <c r="Q48" s="1007"/>
      <c r="R48" s="1007"/>
      <c r="S48" s="1007"/>
      <c r="T48" s="1007"/>
      <c r="U48" s="1007"/>
      <c r="V48" s="1007"/>
      <c r="W48" s="1007"/>
      <c r="X48" s="1007"/>
      <c r="Y48" s="1007"/>
      <c r="Z48" s="1007"/>
      <c r="AA48" s="1007"/>
      <c r="AB48" s="1007"/>
      <c r="AC48" s="1007"/>
      <c r="AD48" s="1007"/>
      <c r="AE48" s="1007"/>
      <c r="AF48" s="1007"/>
      <c r="AG48" s="1007"/>
      <c r="AH48" s="1007"/>
      <c r="AI48" s="1007"/>
      <c r="AJ48" s="1007"/>
      <c r="AK48" s="1007"/>
      <c r="AL48" s="1007"/>
      <c r="AM48" s="1007"/>
      <c r="AN48" s="1007"/>
      <c r="AO48" s="1007"/>
      <c r="AP48" s="1007"/>
      <c r="AQ48" s="1007"/>
      <c r="AR48" s="1007"/>
      <c r="AS48" s="1007"/>
      <c r="AT48" s="1007"/>
      <c r="AU48" s="1007"/>
      <c r="AV48" s="1007"/>
      <c r="AW48" s="1007"/>
      <c r="AX48" s="1007"/>
      <c r="AY48" s="1007"/>
      <c r="AZ48" s="1007"/>
      <c r="BA48" s="1007"/>
      <c r="BB48" s="1007"/>
      <c r="BC48" s="1007"/>
      <c r="BD48" s="1007"/>
      <c r="BE48" s="1007"/>
      <c r="BF48" s="1007"/>
      <c r="BG48" s="1007"/>
      <c r="BH48" s="1007"/>
      <c r="BI48" s="1007"/>
      <c r="BJ48" s="1007"/>
      <c r="BK48" s="1007"/>
      <c r="BL48" s="1007"/>
      <c r="BM48" s="1007"/>
      <c r="BN48" s="1007"/>
      <c r="BO48" s="1007"/>
      <c r="BP48" s="1007"/>
      <c r="BQ48" s="1007"/>
      <c r="BR48" s="1007"/>
      <c r="BS48" s="1007"/>
      <c r="BT48" s="1007"/>
      <c r="BU48" s="1007"/>
      <c r="BV48" s="1007"/>
      <c r="BW48" s="1007"/>
      <c r="BX48" s="1007"/>
      <c r="BY48" s="1007"/>
      <c r="BZ48" s="1007"/>
      <c r="CA48" s="1007"/>
      <c r="CB48" s="1007"/>
      <c r="CC48" s="1007"/>
      <c r="CD48" s="1007"/>
      <c r="CE48" s="1007"/>
      <c r="CF48" s="1007"/>
      <c r="CG48" s="763"/>
      <c r="CH48" s="1218"/>
      <c r="CI48" s="1009"/>
      <c r="CJ48" s="830"/>
      <c r="CK48" s="830" t="str">
        <f t="shared" si="0"/>
        <v>Добавить вид теплоносителя (параметры теплоносителя)</v>
      </c>
      <c r="CL48" s="830"/>
      <c r="CM48" s="830"/>
      <c r="CN48" s="830"/>
      <c r="CO48" s="1009"/>
      <c r="CP48" s="1009"/>
      <c r="CQ48" s="1009"/>
      <c r="CR48" s="1009"/>
      <c r="CS48" s="1009"/>
      <c r="CT48" s="1009"/>
      <c r="CU48" s="1009"/>
    </row>
    <row r="49" spans="1:99" s="1062" customFormat="1" ht="22.5" customHeight="1">
      <c r="A49" s="1245"/>
      <c r="B49" s="1245"/>
      <c r="C49" s="1245"/>
      <c r="D49" s="1245"/>
      <c r="E49" s="1245"/>
      <c r="F49" s="1245">
        <v>3</v>
      </c>
      <c r="G49" s="1080"/>
      <c r="H49" s="1080"/>
      <c r="I49" s="1245"/>
      <c r="J49" s="1254" t="s">
        <v>1085</v>
      </c>
      <c r="K49" s="967"/>
      <c r="L49" s="1114" t="e">
        <f ca="1">mergeValue(A49) &amp;"."&amp; mergeValue(B49)&amp;"."&amp; mergeValue(C49)&amp;"."&amp; mergeValue(D49)&amp;"."&amp; mergeValue(E49)&amp;"."&amp; mergeValue(F49)</f>
        <v>#NAME?</v>
      </c>
      <c r="M49" s="556" t="s">
        <v>10</v>
      </c>
      <c r="N49" s="647"/>
      <c r="O49" s="1248" t="s">
        <v>304</v>
      </c>
      <c r="P49" s="1249"/>
      <c r="Q49" s="1249"/>
      <c r="R49" s="1249"/>
      <c r="S49" s="1249"/>
      <c r="T49" s="1249"/>
      <c r="U49" s="1249"/>
      <c r="V49" s="1249"/>
      <c r="W49" s="1249"/>
      <c r="X49" s="1249"/>
      <c r="Y49" s="1249"/>
      <c r="Z49" s="1249"/>
      <c r="AA49" s="1249"/>
      <c r="AB49" s="1249"/>
      <c r="AC49" s="1249"/>
      <c r="AD49" s="1249"/>
      <c r="AE49" s="1249"/>
      <c r="AF49" s="1249"/>
      <c r="AG49" s="1249"/>
      <c r="AH49" s="1249"/>
      <c r="AI49" s="1249"/>
      <c r="AJ49" s="1249"/>
      <c r="AK49" s="1249"/>
      <c r="AL49" s="1249"/>
      <c r="AM49" s="1249"/>
      <c r="AN49" s="1249"/>
      <c r="AO49" s="1249"/>
      <c r="AP49" s="1249"/>
      <c r="AQ49" s="1249"/>
      <c r="AR49" s="1249"/>
      <c r="AS49" s="1249"/>
      <c r="AT49" s="1249"/>
      <c r="AU49" s="1249"/>
      <c r="AV49" s="1249"/>
      <c r="AW49" s="1249"/>
      <c r="AX49" s="1249"/>
      <c r="AY49" s="1249"/>
      <c r="AZ49" s="1249"/>
      <c r="BA49" s="1249"/>
      <c r="BB49" s="1249"/>
      <c r="BC49" s="1249"/>
      <c r="BD49" s="1249"/>
      <c r="BE49" s="1249"/>
      <c r="BF49" s="1249"/>
      <c r="BG49" s="1249"/>
      <c r="BH49" s="1249"/>
      <c r="BI49" s="1249"/>
      <c r="BJ49" s="1249"/>
      <c r="BK49" s="1249"/>
      <c r="BL49" s="1249"/>
      <c r="BM49" s="1249"/>
      <c r="BN49" s="1249"/>
      <c r="BO49" s="1249"/>
      <c r="BP49" s="1249"/>
      <c r="BQ49" s="1249"/>
      <c r="BR49" s="1249"/>
      <c r="BS49" s="1249"/>
      <c r="BT49" s="1249"/>
      <c r="BU49" s="1249"/>
      <c r="BV49" s="1249"/>
      <c r="BW49" s="1249"/>
      <c r="BX49" s="1249"/>
      <c r="BY49" s="1249"/>
      <c r="BZ49" s="1249"/>
      <c r="CA49" s="1249"/>
      <c r="CB49" s="1249"/>
      <c r="CC49" s="1249"/>
      <c r="CD49" s="1249"/>
      <c r="CE49" s="1249"/>
      <c r="CF49" s="1249"/>
      <c r="CG49" s="1250"/>
      <c r="CH49" s="631" t="s">
        <v>635</v>
      </c>
      <c r="CI49" s="1009"/>
      <c r="CJ49" s="830"/>
      <c r="CK49" s="830" t="str">
        <f t="shared" si="0"/>
        <v>Группа потребителей</v>
      </c>
      <c r="CL49" s="830"/>
      <c r="CM49" s="830"/>
      <c r="CN49" s="830"/>
      <c r="CO49" s="1009"/>
      <c r="CP49" s="1009"/>
      <c r="CQ49" s="1009"/>
      <c r="CR49" s="1009"/>
      <c r="CS49" s="1009"/>
      <c r="CT49" s="1009"/>
      <c r="CU49" s="1009"/>
    </row>
    <row r="50" spans="1:99" s="1062" customFormat="1" ht="17.100000000000001" customHeight="1">
      <c r="A50" s="1245"/>
      <c r="B50" s="1245"/>
      <c r="C50" s="1245"/>
      <c r="D50" s="1245"/>
      <c r="E50" s="1245"/>
      <c r="F50" s="1245"/>
      <c r="G50" s="1080">
        <v>1</v>
      </c>
      <c r="H50" s="1080"/>
      <c r="I50" s="1245"/>
      <c r="J50" s="1245"/>
      <c r="K50" s="967">
        <v>1</v>
      </c>
      <c r="L50" s="1114" t="e">
        <f ca="1">mergeValue(A50) &amp;"."&amp; mergeValue(B50)&amp;"."&amp; mergeValue(C50)&amp;"."&amp; mergeValue(D50)&amp;"."&amp; mergeValue(E50)&amp;"."&amp; mergeValue(F50)&amp;"."&amp; mergeValue(G50)</f>
        <v>#NAME?</v>
      </c>
      <c r="M50" s="1070" t="s">
        <v>641</v>
      </c>
      <c r="N50" s="647"/>
      <c r="O50" s="684">
        <v>4394.7299999999996</v>
      </c>
      <c r="P50" s="764"/>
      <c r="Q50" s="1095"/>
      <c r="R50" s="1240" t="s">
        <v>1071</v>
      </c>
      <c r="S50" s="1241" t="s">
        <v>84</v>
      </c>
      <c r="T50" s="1251" t="s">
        <v>1091</v>
      </c>
      <c r="U50" s="1241" t="s">
        <v>84</v>
      </c>
      <c r="V50" s="684">
        <v>4480.97</v>
      </c>
      <c r="W50" s="764"/>
      <c r="X50" s="1095"/>
      <c r="Y50" s="1251" t="s">
        <v>1092</v>
      </c>
      <c r="Z50" s="1241" t="s">
        <v>84</v>
      </c>
      <c r="AA50" s="1251" t="s">
        <v>1093</v>
      </c>
      <c r="AB50" s="1241" t="s">
        <v>84</v>
      </c>
      <c r="AC50" s="684">
        <v>4362.17</v>
      </c>
      <c r="AD50" s="764"/>
      <c r="AE50" s="1095"/>
      <c r="AF50" s="1251" t="s">
        <v>1103</v>
      </c>
      <c r="AG50" s="1241" t="s">
        <v>84</v>
      </c>
      <c r="AH50" s="1251" t="s">
        <v>1104</v>
      </c>
      <c r="AI50" s="1241" t="s">
        <v>84</v>
      </c>
      <c r="AJ50" s="684">
        <v>4391.51</v>
      </c>
      <c r="AK50" s="764"/>
      <c r="AL50" s="1095"/>
      <c r="AM50" s="1251" t="s">
        <v>1105</v>
      </c>
      <c r="AN50" s="1241" t="s">
        <v>84</v>
      </c>
      <c r="AO50" s="1251" t="s">
        <v>1106</v>
      </c>
      <c r="AP50" s="1241" t="s">
        <v>84</v>
      </c>
      <c r="AQ50" s="684">
        <v>4353.5600000000004</v>
      </c>
      <c r="AR50" s="764"/>
      <c r="AS50" s="1095"/>
      <c r="AT50" s="1251" t="s">
        <v>1107</v>
      </c>
      <c r="AU50" s="1241" t="s">
        <v>84</v>
      </c>
      <c r="AV50" s="1251" t="s">
        <v>1108</v>
      </c>
      <c r="AW50" s="1241" t="s">
        <v>84</v>
      </c>
      <c r="AX50" s="684">
        <v>4468.32</v>
      </c>
      <c r="AY50" s="764"/>
      <c r="AZ50" s="1095"/>
      <c r="BA50" s="1251" t="s">
        <v>1109</v>
      </c>
      <c r="BB50" s="1241" t="s">
        <v>84</v>
      </c>
      <c r="BC50" s="1251" t="s">
        <v>1110</v>
      </c>
      <c r="BD50" s="1241" t="s">
        <v>84</v>
      </c>
      <c r="BE50" s="684">
        <v>4468.32</v>
      </c>
      <c r="BF50" s="764"/>
      <c r="BG50" s="1095"/>
      <c r="BH50" s="1251" t="s">
        <v>1111</v>
      </c>
      <c r="BI50" s="1241" t="s">
        <v>84</v>
      </c>
      <c r="BJ50" s="1251" t="s">
        <v>1112</v>
      </c>
      <c r="BK50" s="1241" t="s">
        <v>84</v>
      </c>
      <c r="BL50" s="684">
        <v>4590.3900000000003</v>
      </c>
      <c r="BM50" s="764"/>
      <c r="BN50" s="1095"/>
      <c r="BO50" s="1251" t="s">
        <v>1113</v>
      </c>
      <c r="BP50" s="1241" t="s">
        <v>84</v>
      </c>
      <c r="BQ50" s="1251" t="s">
        <v>1114</v>
      </c>
      <c r="BR50" s="1241" t="s">
        <v>84</v>
      </c>
      <c r="BS50" s="684">
        <v>4590.3900000000003</v>
      </c>
      <c r="BT50" s="764"/>
      <c r="BU50" s="1095"/>
      <c r="BV50" s="1251" t="s">
        <v>1115</v>
      </c>
      <c r="BW50" s="1241" t="s">
        <v>84</v>
      </c>
      <c r="BX50" s="1251" t="s">
        <v>1116</v>
      </c>
      <c r="BY50" s="1241" t="s">
        <v>84</v>
      </c>
      <c r="BZ50" s="684">
        <v>4717.0200000000004</v>
      </c>
      <c r="CA50" s="764"/>
      <c r="CB50" s="1095"/>
      <c r="CC50" s="1251" t="s">
        <v>1117</v>
      </c>
      <c r="CD50" s="1241" t="s">
        <v>84</v>
      </c>
      <c r="CE50" s="1251" t="s">
        <v>1072</v>
      </c>
      <c r="CF50" s="1241" t="s">
        <v>85</v>
      </c>
      <c r="CG50" s="764"/>
      <c r="CH50" s="1216" t="s">
        <v>654</v>
      </c>
      <c r="CI50" s="1009" t="e">
        <f ca="1">strCheckDate(O51:CG51)</f>
        <v>#NAME?</v>
      </c>
      <c r="CJ50" s="830"/>
      <c r="CK50" s="830" t="str">
        <f t="shared" si="0"/>
        <v>вода</v>
      </c>
      <c r="CL50" s="830"/>
      <c r="CM50" s="830"/>
      <c r="CN50" s="830"/>
      <c r="CO50" s="1009"/>
      <c r="CP50" s="1009"/>
      <c r="CQ50" s="1009"/>
      <c r="CR50" s="1009"/>
      <c r="CS50" s="1009"/>
      <c r="CT50" s="1009"/>
      <c r="CU50" s="1009"/>
    </row>
    <row r="51" spans="1:99" s="1062" customFormat="1" ht="11.25" hidden="1" customHeight="1">
      <c r="A51" s="1245"/>
      <c r="B51" s="1245"/>
      <c r="C51" s="1245"/>
      <c r="D51" s="1245"/>
      <c r="E51" s="1245"/>
      <c r="F51" s="1245"/>
      <c r="G51" s="1080"/>
      <c r="H51" s="1080"/>
      <c r="I51" s="1245"/>
      <c r="J51" s="1245"/>
      <c r="K51" s="967"/>
      <c r="L51" s="801"/>
      <c r="M51" s="647"/>
      <c r="N51" s="647"/>
      <c r="O51" s="764"/>
      <c r="P51" s="764"/>
      <c r="Q51" s="770" t="str">
        <f>R50 &amp; "-" &amp; T50</f>
        <v>01.01.2020-30.06.2020</v>
      </c>
      <c r="R51" s="1240"/>
      <c r="S51" s="1241"/>
      <c r="T51" s="1240"/>
      <c r="U51" s="1241"/>
      <c r="V51" s="764"/>
      <c r="W51" s="764"/>
      <c r="X51" s="770" t="str">
        <f>Y50 &amp; "-" &amp; AA50</f>
        <v>01.07.2020-31.12.2020</v>
      </c>
      <c r="Y51" s="1240"/>
      <c r="Z51" s="1241"/>
      <c r="AA51" s="1240"/>
      <c r="AB51" s="1241"/>
      <c r="AC51" s="764"/>
      <c r="AD51" s="764"/>
      <c r="AE51" s="770" t="str">
        <f>AF50 &amp; "-" &amp; AH50</f>
        <v>01.01.2021-30.06.2021</v>
      </c>
      <c r="AF51" s="1240"/>
      <c r="AG51" s="1241"/>
      <c r="AH51" s="1240"/>
      <c r="AI51" s="1241"/>
      <c r="AJ51" s="764"/>
      <c r="AK51" s="764"/>
      <c r="AL51" s="770" t="str">
        <f>AM50 &amp; "-" &amp; AO50</f>
        <v>01.07.2021-31.12.2021</v>
      </c>
      <c r="AM51" s="1240"/>
      <c r="AN51" s="1241"/>
      <c r="AO51" s="1240"/>
      <c r="AP51" s="1241"/>
      <c r="AQ51" s="764"/>
      <c r="AR51" s="764"/>
      <c r="AS51" s="770" t="str">
        <f>AT50 &amp; "-" &amp; AV50</f>
        <v>01.01.2022-30.06.2022</v>
      </c>
      <c r="AT51" s="1240"/>
      <c r="AU51" s="1241"/>
      <c r="AV51" s="1240"/>
      <c r="AW51" s="1241"/>
      <c r="AX51" s="764"/>
      <c r="AY51" s="764"/>
      <c r="AZ51" s="770" t="str">
        <f>BA50 &amp; "-" &amp; BC50</f>
        <v>01.07.2022-31.12.2022</v>
      </c>
      <c r="BA51" s="1240"/>
      <c r="BB51" s="1241"/>
      <c r="BC51" s="1240"/>
      <c r="BD51" s="1241"/>
      <c r="BE51" s="764"/>
      <c r="BF51" s="764"/>
      <c r="BG51" s="770" t="str">
        <f>BH50 &amp; "-" &amp; BJ50</f>
        <v>01.01.2023-30.06.2023</v>
      </c>
      <c r="BH51" s="1240"/>
      <c r="BI51" s="1241"/>
      <c r="BJ51" s="1240"/>
      <c r="BK51" s="1241"/>
      <c r="BL51" s="764"/>
      <c r="BM51" s="764"/>
      <c r="BN51" s="770" t="str">
        <f>BO50 &amp; "-" &amp; BQ50</f>
        <v>01.07.2023-31.12.2023</v>
      </c>
      <c r="BO51" s="1240"/>
      <c r="BP51" s="1241"/>
      <c r="BQ51" s="1240"/>
      <c r="BR51" s="1241"/>
      <c r="BS51" s="764"/>
      <c r="BT51" s="764"/>
      <c r="BU51" s="770" t="str">
        <f>BV50 &amp; "-" &amp; BX50</f>
        <v>01.01.2024-30.06.2024</v>
      </c>
      <c r="BV51" s="1240"/>
      <c r="BW51" s="1241"/>
      <c r="BX51" s="1240"/>
      <c r="BY51" s="1241"/>
      <c r="BZ51" s="764"/>
      <c r="CA51" s="764"/>
      <c r="CB51" s="770" t="str">
        <f>CC50 &amp; "-" &amp; CE50</f>
        <v>01.07.2024-31.12.2024</v>
      </c>
      <c r="CC51" s="1240"/>
      <c r="CD51" s="1241"/>
      <c r="CE51" s="1240"/>
      <c r="CF51" s="1241"/>
      <c r="CG51" s="764"/>
      <c r="CH51" s="1217"/>
      <c r="CI51" s="1009"/>
      <c r="CJ51" s="830"/>
      <c r="CK51" s="830" t="str">
        <f t="shared" si="0"/>
        <v/>
      </c>
      <c r="CL51" s="830"/>
      <c r="CM51" s="830"/>
      <c r="CN51" s="830"/>
      <c r="CO51" s="1009"/>
      <c r="CP51" s="1009"/>
      <c r="CQ51" s="1009"/>
      <c r="CR51" s="1009"/>
      <c r="CS51" s="1009"/>
      <c r="CT51" s="1009"/>
      <c r="CU51" s="1009"/>
    </row>
    <row r="52" spans="1:99" s="1062" customFormat="1" ht="15" customHeight="1">
      <c r="A52" s="1245"/>
      <c r="B52" s="1245"/>
      <c r="C52" s="1245"/>
      <c r="D52" s="1245"/>
      <c r="E52" s="1245"/>
      <c r="F52" s="1245"/>
      <c r="G52" s="1109"/>
      <c r="H52" s="1080"/>
      <c r="I52" s="1245"/>
      <c r="J52" s="1245"/>
      <c r="K52" s="966"/>
      <c r="L52" s="689"/>
      <c r="M52" s="558" t="s">
        <v>25</v>
      </c>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c r="AU52" s="1007"/>
      <c r="AV52" s="1007"/>
      <c r="AW52" s="1007"/>
      <c r="AX52" s="1007"/>
      <c r="AY52" s="1007"/>
      <c r="AZ52" s="1007"/>
      <c r="BA52" s="1007"/>
      <c r="BB52" s="1007"/>
      <c r="BC52" s="1007"/>
      <c r="BD52" s="1007"/>
      <c r="BE52" s="1007"/>
      <c r="BF52" s="1007"/>
      <c r="BG52" s="1007"/>
      <c r="BH52" s="1007"/>
      <c r="BI52" s="1007"/>
      <c r="BJ52" s="1007"/>
      <c r="BK52" s="1007"/>
      <c r="BL52" s="1007"/>
      <c r="BM52" s="1007"/>
      <c r="BN52" s="1007"/>
      <c r="BO52" s="1007"/>
      <c r="BP52" s="1007"/>
      <c r="BQ52" s="1007"/>
      <c r="BR52" s="1007"/>
      <c r="BS52" s="1007"/>
      <c r="BT52" s="1007"/>
      <c r="BU52" s="1007"/>
      <c r="BV52" s="1007"/>
      <c r="BW52" s="1007"/>
      <c r="BX52" s="1007"/>
      <c r="BY52" s="1007"/>
      <c r="BZ52" s="1007"/>
      <c r="CA52" s="1007"/>
      <c r="CB52" s="1007"/>
      <c r="CC52" s="1007"/>
      <c r="CD52" s="1007"/>
      <c r="CE52" s="1007"/>
      <c r="CF52" s="1007"/>
      <c r="CG52" s="763"/>
      <c r="CH52" s="1218"/>
      <c r="CI52" s="1009"/>
      <c r="CJ52" s="830"/>
      <c r="CK52" s="830" t="str">
        <f t="shared" si="0"/>
        <v>Добавить вид теплоносителя (параметры теплоносителя)</v>
      </c>
      <c r="CL52" s="830"/>
      <c r="CM52" s="830"/>
      <c r="CN52" s="830"/>
      <c r="CO52" s="1009"/>
      <c r="CP52" s="1009"/>
      <c r="CQ52" s="1009"/>
      <c r="CR52" s="1009"/>
      <c r="CS52" s="1009"/>
      <c r="CT52" s="1009"/>
      <c r="CU52" s="1009"/>
    </row>
    <row r="53" spans="1:99" s="1062" customFormat="1" ht="15" customHeight="1">
      <c r="A53" s="1245"/>
      <c r="B53" s="1245"/>
      <c r="C53" s="1245"/>
      <c r="D53" s="1245"/>
      <c r="E53" s="1245"/>
      <c r="F53" s="1109"/>
      <c r="G53" s="1109"/>
      <c r="H53" s="1080"/>
      <c r="I53" s="1245"/>
      <c r="J53" s="1109"/>
      <c r="K53" s="966"/>
      <c r="L53" s="689"/>
      <c r="M53" s="557" t="s">
        <v>11</v>
      </c>
      <c r="N53" s="1007"/>
      <c r="O53" s="1007"/>
      <c r="P53" s="1007"/>
      <c r="Q53" s="1007"/>
      <c r="R53" s="1007"/>
      <c r="S53" s="1007"/>
      <c r="T53" s="1007"/>
      <c r="U53" s="1006"/>
      <c r="V53" s="1007"/>
      <c r="W53" s="1007"/>
      <c r="X53" s="1007"/>
      <c r="Y53" s="1007"/>
      <c r="Z53" s="1007"/>
      <c r="AA53" s="1007"/>
      <c r="AB53" s="1006"/>
      <c r="AC53" s="1007"/>
      <c r="AD53" s="1007"/>
      <c r="AE53" s="1007"/>
      <c r="AF53" s="1007"/>
      <c r="AG53" s="1007"/>
      <c r="AH53" s="1007"/>
      <c r="AI53" s="1006"/>
      <c r="AJ53" s="1007"/>
      <c r="AK53" s="1007"/>
      <c r="AL53" s="1007"/>
      <c r="AM53" s="1007"/>
      <c r="AN53" s="1007"/>
      <c r="AO53" s="1007"/>
      <c r="AP53" s="1006"/>
      <c r="AQ53" s="1007"/>
      <c r="AR53" s="1007"/>
      <c r="AS53" s="1007"/>
      <c r="AT53" s="1007"/>
      <c r="AU53" s="1007"/>
      <c r="AV53" s="1007"/>
      <c r="AW53" s="1006"/>
      <c r="AX53" s="1007"/>
      <c r="AY53" s="1007"/>
      <c r="AZ53" s="1007"/>
      <c r="BA53" s="1007"/>
      <c r="BB53" s="1007"/>
      <c r="BC53" s="1007"/>
      <c r="BD53" s="1006"/>
      <c r="BE53" s="1007"/>
      <c r="BF53" s="1007"/>
      <c r="BG53" s="1007"/>
      <c r="BH53" s="1007"/>
      <c r="BI53" s="1007"/>
      <c r="BJ53" s="1007"/>
      <c r="BK53" s="1006"/>
      <c r="BL53" s="1007"/>
      <c r="BM53" s="1007"/>
      <c r="BN53" s="1007"/>
      <c r="BO53" s="1007"/>
      <c r="BP53" s="1007"/>
      <c r="BQ53" s="1007"/>
      <c r="BR53" s="1006"/>
      <c r="BS53" s="1007"/>
      <c r="BT53" s="1007"/>
      <c r="BU53" s="1007"/>
      <c r="BV53" s="1007"/>
      <c r="BW53" s="1007"/>
      <c r="BX53" s="1007"/>
      <c r="BY53" s="1006"/>
      <c r="BZ53" s="1007"/>
      <c r="CA53" s="1007"/>
      <c r="CB53" s="1007"/>
      <c r="CC53" s="1007"/>
      <c r="CD53" s="1007"/>
      <c r="CE53" s="1007"/>
      <c r="CF53" s="1006"/>
      <c r="CG53" s="1007"/>
      <c r="CH53" s="666"/>
      <c r="CI53" s="1009"/>
      <c r="CJ53" s="830"/>
      <c r="CK53" s="830" t="str">
        <f t="shared" si="0"/>
        <v>Добавить группу потребителей</v>
      </c>
      <c r="CL53" s="830"/>
      <c r="CM53" s="830"/>
      <c r="CN53" s="830"/>
      <c r="CO53" s="1009"/>
      <c r="CP53" s="1009"/>
      <c r="CQ53" s="1009"/>
      <c r="CR53" s="1009"/>
      <c r="CS53" s="1009"/>
      <c r="CT53" s="1009"/>
      <c r="CU53" s="1009"/>
    </row>
    <row r="54" spans="1:99" s="1062" customFormat="1" ht="15" customHeight="1">
      <c r="A54" s="1245"/>
      <c r="B54" s="1245"/>
      <c r="C54" s="1245"/>
      <c r="D54" s="1245"/>
      <c r="E54" s="1083" t="s">
        <v>253</v>
      </c>
      <c r="F54" s="1109"/>
      <c r="G54" s="1109"/>
      <c r="H54" s="1109"/>
      <c r="I54" s="980"/>
      <c r="J54" s="1065"/>
      <c r="K54" s="964"/>
      <c r="L54" s="689"/>
      <c r="M54" s="1002" t="s">
        <v>12</v>
      </c>
      <c r="N54" s="1007"/>
      <c r="O54" s="1007"/>
      <c r="P54" s="1007"/>
      <c r="Q54" s="1007"/>
      <c r="R54" s="1007"/>
      <c r="S54" s="1007"/>
      <c r="T54" s="1007"/>
      <c r="U54" s="1006"/>
      <c r="V54" s="1007"/>
      <c r="W54" s="1007"/>
      <c r="X54" s="1007"/>
      <c r="Y54" s="1007"/>
      <c r="Z54" s="1007"/>
      <c r="AA54" s="1007"/>
      <c r="AB54" s="1006"/>
      <c r="AC54" s="1007"/>
      <c r="AD54" s="1007"/>
      <c r="AE54" s="1007"/>
      <c r="AF54" s="1007"/>
      <c r="AG54" s="1007"/>
      <c r="AH54" s="1007"/>
      <c r="AI54" s="1006"/>
      <c r="AJ54" s="1007"/>
      <c r="AK54" s="1007"/>
      <c r="AL54" s="1007"/>
      <c r="AM54" s="1007"/>
      <c r="AN54" s="1007"/>
      <c r="AO54" s="1007"/>
      <c r="AP54" s="1006"/>
      <c r="AQ54" s="1007"/>
      <c r="AR54" s="1007"/>
      <c r="AS54" s="1007"/>
      <c r="AT54" s="1007"/>
      <c r="AU54" s="1007"/>
      <c r="AV54" s="1007"/>
      <c r="AW54" s="1006"/>
      <c r="AX54" s="1007"/>
      <c r="AY54" s="1007"/>
      <c r="AZ54" s="1007"/>
      <c r="BA54" s="1007"/>
      <c r="BB54" s="1007"/>
      <c r="BC54" s="1007"/>
      <c r="BD54" s="1006"/>
      <c r="BE54" s="1007"/>
      <c r="BF54" s="1007"/>
      <c r="BG54" s="1007"/>
      <c r="BH54" s="1007"/>
      <c r="BI54" s="1007"/>
      <c r="BJ54" s="1007"/>
      <c r="BK54" s="1006"/>
      <c r="BL54" s="1007"/>
      <c r="BM54" s="1007"/>
      <c r="BN54" s="1007"/>
      <c r="BO54" s="1007"/>
      <c r="BP54" s="1007"/>
      <c r="BQ54" s="1007"/>
      <c r="BR54" s="1006"/>
      <c r="BS54" s="1007"/>
      <c r="BT54" s="1007"/>
      <c r="BU54" s="1007"/>
      <c r="BV54" s="1007"/>
      <c r="BW54" s="1007"/>
      <c r="BX54" s="1007"/>
      <c r="BY54" s="1006"/>
      <c r="BZ54" s="1007"/>
      <c r="CA54" s="1007"/>
      <c r="CB54" s="1007"/>
      <c r="CC54" s="1007"/>
      <c r="CD54" s="1007"/>
      <c r="CE54" s="1007"/>
      <c r="CF54" s="1006"/>
      <c r="CG54" s="1007"/>
      <c r="CH54" s="666"/>
      <c r="CI54" s="1009"/>
      <c r="CJ54" s="830"/>
      <c r="CK54" s="830" t="str">
        <f t="shared" si="0"/>
        <v>Добавить схему подключения</v>
      </c>
      <c r="CL54" s="830"/>
      <c r="CM54" s="830"/>
      <c r="CN54" s="830"/>
      <c r="CO54" s="1009"/>
      <c r="CP54" s="1009"/>
      <c r="CQ54" s="1009"/>
      <c r="CR54" s="1009"/>
      <c r="CS54" s="1009"/>
      <c r="CT54" s="1009"/>
      <c r="CU54" s="1009"/>
    </row>
    <row r="55" spans="1:99" s="1062" customFormat="1" ht="22.5">
      <c r="A55" s="1245"/>
      <c r="B55" s="1245">
        <v>3</v>
      </c>
      <c r="C55" s="1080"/>
      <c r="D55" s="1080"/>
      <c r="E55" s="1109"/>
      <c r="F55" s="1109"/>
      <c r="G55" s="1109"/>
      <c r="H55" s="1109"/>
      <c r="I55" s="1103"/>
      <c r="J55" s="955"/>
      <c r="K55" s="958"/>
      <c r="L55" s="1114" t="e">
        <f ca="1">mergeValue(A55) &amp;"."&amp; mergeValue(B55)</f>
        <v>#NAME?</v>
      </c>
      <c r="M55" s="693" t="s">
        <v>16</v>
      </c>
      <c r="N55" s="647"/>
      <c r="O55" s="1255" t="str">
        <f>IF('Перечень тарифов'!N27="","","" &amp; 'Перечень тарифов'!N27 &amp; "")</f>
        <v>Пушкиногорский район, Пушкиногорский район (58651000);</v>
      </c>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c r="CB55" s="1256"/>
      <c r="CC55" s="1256"/>
      <c r="CD55" s="1256"/>
      <c r="CE55" s="1256"/>
      <c r="CF55" s="1256"/>
      <c r="CG55" s="1257"/>
      <c r="CH55" s="631" t="s">
        <v>477</v>
      </c>
      <c r="CI55" s="1009"/>
      <c r="CJ55" s="830"/>
      <c r="CK55" s="830" t="str">
        <f t="shared" si="0"/>
        <v>Территория действия тарифа</v>
      </c>
      <c r="CL55" s="830"/>
      <c r="CM55" s="830"/>
      <c r="CN55" s="830"/>
      <c r="CO55" s="1009"/>
      <c r="CP55" s="1009"/>
      <c r="CQ55" s="1009"/>
      <c r="CR55" s="1009"/>
      <c r="CS55" s="1009"/>
      <c r="CT55" s="1009"/>
      <c r="CU55" s="1009"/>
    </row>
    <row r="56" spans="1:99" s="1062" customFormat="1" hidden="1">
      <c r="A56" s="1245"/>
      <c r="B56" s="1245"/>
      <c r="C56" s="1245">
        <v>1</v>
      </c>
      <c r="D56" s="1080"/>
      <c r="E56" s="1109"/>
      <c r="F56" s="1109"/>
      <c r="G56" s="1109"/>
      <c r="H56" s="1109"/>
      <c r="I56" s="963"/>
      <c r="J56" s="955"/>
      <c r="K56" s="958"/>
      <c r="L56" s="1114" t="e">
        <f ca="1">mergeValue(A56) &amp;"."&amp; mergeValue(B56)&amp;"."&amp; mergeValue(C56)</f>
        <v>#NAME?</v>
      </c>
      <c r="M56" s="694"/>
      <c r="N56" s="647"/>
      <c r="O56" s="1255"/>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c r="CB56" s="1256"/>
      <c r="CC56" s="1256"/>
      <c r="CD56" s="1256"/>
      <c r="CE56" s="1256"/>
      <c r="CF56" s="1256"/>
      <c r="CG56" s="1257"/>
      <c r="CH56" s="631"/>
      <c r="CI56" s="1009"/>
      <c r="CJ56" s="830"/>
      <c r="CK56" s="830" t="str">
        <f t="shared" si="0"/>
        <v/>
      </c>
      <c r="CL56" s="830"/>
      <c r="CM56" s="830"/>
      <c r="CN56" s="830"/>
      <c r="CO56" s="1009"/>
      <c r="CP56" s="1009"/>
      <c r="CQ56" s="1009"/>
      <c r="CR56" s="1009"/>
      <c r="CS56" s="1009"/>
      <c r="CT56" s="1009"/>
      <c r="CU56" s="1009"/>
    </row>
    <row r="57" spans="1:99" s="1062" customFormat="1" hidden="1">
      <c r="A57" s="1245"/>
      <c r="B57" s="1245"/>
      <c r="C57" s="1245"/>
      <c r="D57" s="1245">
        <v>1</v>
      </c>
      <c r="E57" s="1109"/>
      <c r="F57" s="1109"/>
      <c r="G57" s="1109"/>
      <c r="H57" s="1109"/>
      <c r="I57" s="963"/>
      <c r="J57" s="955"/>
      <c r="K57" s="958"/>
      <c r="L57" s="1114" t="e">
        <f ca="1">mergeValue(A57) &amp;"."&amp; mergeValue(B57)&amp;"."&amp; mergeValue(C57)&amp;"."&amp; mergeValue(D57)</f>
        <v>#NAME?</v>
      </c>
      <c r="M57" s="695"/>
      <c r="N57" s="647"/>
      <c r="O57" s="1255"/>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c r="CB57" s="1256"/>
      <c r="CC57" s="1256"/>
      <c r="CD57" s="1256"/>
      <c r="CE57" s="1256"/>
      <c r="CF57" s="1256"/>
      <c r="CG57" s="1257"/>
      <c r="CH57" s="631"/>
      <c r="CI57" s="1009"/>
      <c r="CJ57" s="830"/>
      <c r="CK57" s="830" t="str">
        <f t="shared" si="0"/>
        <v/>
      </c>
      <c r="CL57" s="830"/>
      <c r="CM57" s="830"/>
      <c r="CN57" s="830"/>
      <c r="CO57" s="1009"/>
      <c r="CP57" s="1009"/>
      <c r="CQ57" s="1009"/>
      <c r="CR57" s="1009"/>
      <c r="CS57" s="1009"/>
      <c r="CT57" s="1009"/>
      <c r="CU57" s="1009"/>
    </row>
    <row r="58" spans="1:99" s="1062" customFormat="1" ht="33" customHeight="1">
      <c r="A58" s="1245"/>
      <c r="B58" s="1245"/>
      <c r="C58" s="1245"/>
      <c r="D58" s="1245"/>
      <c r="E58" s="1245">
        <v>1</v>
      </c>
      <c r="F58" s="1109"/>
      <c r="G58" s="1109"/>
      <c r="H58" s="1080">
        <v>1</v>
      </c>
      <c r="I58" s="1245">
        <v>1</v>
      </c>
      <c r="J58" s="1109"/>
      <c r="K58" s="966"/>
      <c r="L58" s="1114" t="e">
        <f ca="1">mergeValue(A58) &amp;"."&amp; mergeValue(B58)&amp;"."&amp; mergeValue(C58)&amp;"."&amp; mergeValue(D58)&amp;"."&amp; mergeValue(E58)</f>
        <v>#NAME?</v>
      </c>
      <c r="M58" s="555" t="s">
        <v>9</v>
      </c>
      <c r="N58" s="647"/>
      <c r="O58" s="1248" t="s">
        <v>3</v>
      </c>
      <c r="P58" s="1249"/>
      <c r="Q58" s="1249"/>
      <c r="R58" s="1249"/>
      <c r="S58" s="1249"/>
      <c r="T58" s="1249"/>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V58" s="1249"/>
      <c r="AW58" s="1249"/>
      <c r="AX58" s="1249"/>
      <c r="AY58" s="1249"/>
      <c r="AZ58" s="1249"/>
      <c r="BA58" s="1249"/>
      <c r="BB58" s="1249"/>
      <c r="BC58" s="1249"/>
      <c r="BD58" s="1249"/>
      <c r="BE58" s="1249"/>
      <c r="BF58" s="1249"/>
      <c r="BG58" s="1249"/>
      <c r="BH58" s="1249"/>
      <c r="BI58" s="1249"/>
      <c r="BJ58" s="1249"/>
      <c r="BK58" s="1249"/>
      <c r="BL58" s="1249"/>
      <c r="BM58" s="1249"/>
      <c r="BN58" s="1249"/>
      <c r="BO58" s="1249"/>
      <c r="BP58" s="1249"/>
      <c r="BQ58" s="1249"/>
      <c r="BR58" s="1249"/>
      <c r="BS58" s="1249"/>
      <c r="BT58" s="1249"/>
      <c r="BU58" s="1249"/>
      <c r="BV58" s="1249"/>
      <c r="BW58" s="1249"/>
      <c r="BX58" s="1249"/>
      <c r="BY58" s="1249"/>
      <c r="BZ58" s="1249"/>
      <c r="CA58" s="1249"/>
      <c r="CB58" s="1249"/>
      <c r="CC58" s="1249"/>
      <c r="CD58" s="1249"/>
      <c r="CE58" s="1249"/>
      <c r="CF58" s="1249"/>
      <c r="CG58" s="1250"/>
      <c r="CH58" s="631" t="s">
        <v>637</v>
      </c>
      <c r="CI58" s="1009"/>
      <c r="CJ58" s="830"/>
      <c r="CK58" s="830" t="str">
        <f t="shared" si="0"/>
        <v>Схема подключения теплопотребляющей установки к коллектору источника тепловой энергии</v>
      </c>
      <c r="CL58" s="830"/>
      <c r="CM58" s="830"/>
      <c r="CN58" s="830"/>
      <c r="CO58" s="1009"/>
      <c r="CP58" s="1009"/>
      <c r="CQ58" s="1009"/>
      <c r="CR58" s="1009"/>
      <c r="CS58" s="1009"/>
      <c r="CT58" s="1009"/>
      <c r="CU58" s="1009"/>
    </row>
    <row r="59" spans="1:99" s="1062" customFormat="1" ht="25.5" customHeight="1">
      <c r="A59" s="1245"/>
      <c r="B59" s="1245"/>
      <c r="C59" s="1245"/>
      <c r="D59" s="1245"/>
      <c r="E59" s="1245"/>
      <c r="F59" s="1245">
        <v>1</v>
      </c>
      <c r="G59" s="1080"/>
      <c r="H59" s="1080"/>
      <c r="I59" s="1245"/>
      <c r="J59" s="1245">
        <v>1</v>
      </c>
      <c r="K59" s="967"/>
      <c r="L59" s="1114" t="e">
        <f ca="1">mergeValue(A59) &amp;"."&amp; mergeValue(B59)&amp;"."&amp; mergeValue(C59)&amp;"."&amp; mergeValue(D59)&amp;"."&amp; mergeValue(E59)&amp;"."&amp; mergeValue(F59)</f>
        <v>#NAME?</v>
      </c>
      <c r="M59" s="556" t="s">
        <v>10</v>
      </c>
      <c r="N59" s="647"/>
      <c r="O59" s="1248" t="s">
        <v>303</v>
      </c>
      <c r="P59" s="1249"/>
      <c r="Q59" s="1249"/>
      <c r="R59" s="1249"/>
      <c r="S59" s="1249"/>
      <c r="T59" s="1249"/>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V59" s="1249"/>
      <c r="AW59" s="1249"/>
      <c r="AX59" s="1249"/>
      <c r="AY59" s="1249"/>
      <c r="AZ59" s="1249"/>
      <c r="BA59" s="1249"/>
      <c r="BB59" s="1249"/>
      <c r="BC59" s="1249"/>
      <c r="BD59" s="1249"/>
      <c r="BE59" s="1249"/>
      <c r="BF59" s="1249"/>
      <c r="BG59" s="1249"/>
      <c r="BH59" s="1249"/>
      <c r="BI59" s="1249"/>
      <c r="BJ59" s="1249"/>
      <c r="BK59" s="1249"/>
      <c r="BL59" s="1249"/>
      <c r="BM59" s="1249"/>
      <c r="BN59" s="1249"/>
      <c r="BO59" s="1249"/>
      <c r="BP59" s="1249"/>
      <c r="BQ59" s="1249"/>
      <c r="BR59" s="1249"/>
      <c r="BS59" s="1249"/>
      <c r="BT59" s="1249"/>
      <c r="BU59" s="1249"/>
      <c r="BV59" s="1249"/>
      <c r="BW59" s="1249"/>
      <c r="BX59" s="1249"/>
      <c r="BY59" s="1249"/>
      <c r="BZ59" s="1249"/>
      <c r="CA59" s="1249"/>
      <c r="CB59" s="1249"/>
      <c r="CC59" s="1249"/>
      <c r="CD59" s="1249"/>
      <c r="CE59" s="1249"/>
      <c r="CF59" s="1249"/>
      <c r="CG59" s="1250"/>
      <c r="CH59" s="631" t="s">
        <v>635</v>
      </c>
      <c r="CI59" s="1009"/>
      <c r="CJ59" s="830"/>
      <c r="CK59" s="830" t="str">
        <f t="shared" si="0"/>
        <v>Группа потребителей</v>
      </c>
      <c r="CL59" s="830"/>
      <c r="CM59" s="830"/>
      <c r="CN59" s="830"/>
      <c r="CO59" s="1009"/>
      <c r="CP59" s="1009"/>
      <c r="CQ59" s="1009"/>
      <c r="CR59" s="1009"/>
      <c r="CS59" s="1009"/>
      <c r="CT59" s="1009"/>
      <c r="CU59" s="1009"/>
    </row>
    <row r="60" spans="1:99" s="1062" customFormat="1" ht="17.100000000000001" customHeight="1">
      <c r="A60" s="1245"/>
      <c r="B60" s="1245"/>
      <c r="C60" s="1245"/>
      <c r="D60" s="1245"/>
      <c r="E60" s="1245"/>
      <c r="F60" s="1245"/>
      <c r="G60" s="1080">
        <v>1</v>
      </c>
      <c r="H60" s="1080"/>
      <c r="I60" s="1245"/>
      <c r="J60" s="1245"/>
      <c r="K60" s="967">
        <v>1</v>
      </c>
      <c r="L60" s="1114" t="e">
        <f ca="1">mergeValue(A60) &amp;"."&amp; mergeValue(B60)&amp;"."&amp; mergeValue(C60)&amp;"."&amp; mergeValue(D60)&amp;"."&amp; mergeValue(E60)&amp;"."&amp; mergeValue(F60)&amp;"."&amp; mergeValue(G60)</f>
        <v>#NAME?</v>
      </c>
      <c r="M60" s="1070" t="s">
        <v>641</v>
      </c>
      <c r="N60" s="647"/>
      <c r="O60" s="684">
        <v>5401.62</v>
      </c>
      <c r="P60" s="764"/>
      <c r="Q60" s="1095"/>
      <c r="R60" s="1240" t="s">
        <v>1071</v>
      </c>
      <c r="S60" s="1241" t="s">
        <v>84</v>
      </c>
      <c r="T60" s="1251" t="s">
        <v>1091</v>
      </c>
      <c r="U60" s="1241" t="s">
        <v>84</v>
      </c>
      <c r="V60" s="684">
        <v>5560.89</v>
      </c>
      <c r="W60" s="764"/>
      <c r="X60" s="1095"/>
      <c r="Y60" s="1251" t="s">
        <v>1092</v>
      </c>
      <c r="Z60" s="1241" t="s">
        <v>84</v>
      </c>
      <c r="AA60" s="1251" t="s">
        <v>1093</v>
      </c>
      <c r="AB60" s="1241" t="s">
        <v>84</v>
      </c>
      <c r="AC60" s="684">
        <v>5437.8</v>
      </c>
      <c r="AD60" s="764"/>
      <c r="AE60" s="1095"/>
      <c r="AF60" s="1251" t="s">
        <v>1103</v>
      </c>
      <c r="AG60" s="1241" t="s">
        <v>84</v>
      </c>
      <c r="AH60" s="1251" t="s">
        <v>1104</v>
      </c>
      <c r="AI60" s="1241" t="s">
        <v>84</v>
      </c>
      <c r="AJ60" s="684">
        <v>5608.27</v>
      </c>
      <c r="AK60" s="764"/>
      <c r="AL60" s="1095"/>
      <c r="AM60" s="1251" t="s">
        <v>1105</v>
      </c>
      <c r="AN60" s="1241" t="s">
        <v>84</v>
      </c>
      <c r="AO60" s="1251" t="s">
        <v>1106</v>
      </c>
      <c r="AP60" s="1241" t="s">
        <v>84</v>
      </c>
      <c r="AQ60" s="684">
        <v>5608.27</v>
      </c>
      <c r="AR60" s="764"/>
      <c r="AS60" s="1095"/>
      <c r="AT60" s="1251" t="s">
        <v>1107</v>
      </c>
      <c r="AU60" s="1241" t="s">
        <v>84</v>
      </c>
      <c r="AV60" s="1251" t="s">
        <v>1108</v>
      </c>
      <c r="AW60" s="1241" t="s">
        <v>84</v>
      </c>
      <c r="AX60" s="684">
        <v>5787.7</v>
      </c>
      <c r="AY60" s="764"/>
      <c r="AZ60" s="1095"/>
      <c r="BA60" s="1251" t="s">
        <v>1109</v>
      </c>
      <c r="BB60" s="1241" t="s">
        <v>84</v>
      </c>
      <c r="BC60" s="1251" t="s">
        <v>1110</v>
      </c>
      <c r="BD60" s="1241" t="s">
        <v>84</v>
      </c>
      <c r="BE60" s="684">
        <v>5787.7</v>
      </c>
      <c r="BF60" s="764"/>
      <c r="BG60" s="1095"/>
      <c r="BH60" s="1251" t="s">
        <v>1111</v>
      </c>
      <c r="BI60" s="1241" t="s">
        <v>84</v>
      </c>
      <c r="BJ60" s="1251" t="s">
        <v>1112</v>
      </c>
      <c r="BK60" s="1241" t="s">
        <v>84</v>
      </c>
      <c r="BL60" s="684">
        <v>5975.12</v>
      </c>
      <c r="BM60" s="764"/>
      <c r="BN60" s="1095"/>
      <c r="BO60" s="1251" t="s">
        <v>1113</v>
      </c>
      <c r="BP60" s="1241" t="s">
        <v>84</v>
      </c>
      <c r="BQ60" s="1251" t="s">
        <v>1114</v>
      </c>
      <c r="BR60" s="1241" t="s">
        <v>84</v>
      </c>
      <c r="BS60" s="684">
        <v>5975.12</v>
      </c>
      <c r="BT60" s="764"/>
      <c r="BU60" s="1095"/>
      <c r="BV60" s="1251" t="s">
        <v>1115</v>
      </c>
      <c r="BW60" s="1241" t="s">
        <v>84</v>
      </c>
      <c r="BX60" s="1251" t="s">
        <v>1116</v>
      </c>
      <c r="BY60" s="1241" t="s">
        <v>84</v>
      </c>
      <c r="BZ60" s="684">
        <v>6172.83</v>
      </c>
      <c r="CA60" s="764"/>
      <c r="CB60" s="1095"/>
      <c r="CC60" s="1251" t="s">
        <v>1117</v>
      </c>
      <c r="CD60" s="1241" t="s">
        <v>84</v>
      </c>
      <c r="CE60" s="1251" t="s">
        <v>1072</v>
      </c>
      <c r="CF60" s="1241" t="s">
        <v>85</v>
      </c>
      <c r="CG60" s="764"/>
      <c r="CH60" s="1216" t="s">
        <v>654</v>
      </c>
      <c r="CI60" s="1009" t="e">
        <f ca="1">strCheckDate(O61:CG61)</f>
        <v>#NAME?</v>
      </c>
      <c r="CJ60" s="830"/>
      <c r="CK60" s="830" t="str">
        <f t="shared" si="0"/>
        <v>вода</v>
      </c>
      <c r="CL60" s="830"/>
      <c r="CM60" s="830"/>
      <c r="CN60" s="830"/>
      <c r="CO60" s="1009"/>
      <c r="CP60" s="1009"/>
      <c r="CQ60" s="1009"/>
      <c r="CR60" s="1009"/>
      <c r="CS60" s="1009"/>
      <c r="CT60" s="1009"/>
      <c r="CU60" s="1009"/>
    </row>
    <row r="61" spans="1:99" s="1062" customFormat="1" ht="11.25" hidden="1" customHeight="1">
      <c r="A61" s="1245"/>
      <c r="B61" s="1245"/>
      <c r="C61" s="1245"/>
      <c r="D61" s="1245"/>
      <c r="E61" s="1245"/>
      <c r="F61" s="1245"/>
      <c r="G61" s="1080"/>
      <c r="H61" s="1080"/>
      <c r="I61" s="1245"/>
      <c r="J61" s="1245"/>
      <c r="K61" s="967"/>
      <c r="L61" s="801"/>
      <c r="M61" s="647"/>
      <c r="N61" s="647"/>
      <c r="O61" s="764"/>
      <c r="P61" s="764"/>
      <c r="Q61" s="770" t="str">
        <f>R60 &amp; "-" &amp; T60</f>
        <v>01.01.2020-30.06.2020</v>
      </c>
      <c r="R61" s="1240"/>
      <c r="S61" s="1241"/>
      <c r="T61" s="1240"/>
      <c r="U61" s="1241"/>
      <c r="V61" s="764"/>
      <c r="W61" s="764"/>
      <c r="X61" s="770" t="str">
        <f>Y60 &amp; "-" &amp; AA60</f>
        <v>01.07.2020-31.12.2020</v>
      </c>
      <c r="Y61" s="1240"/>
      <c r="Z61" s="1241"/>
      <c r="AA61" s="1240"/>
      <c r="AB61" s="1241"/>
      <c r="AC61" s="764"/>
      <c r="AD61" s="764"/>
      <c r="AE61" s="770" t="str">
        <f>AF60 &amp; "-" &amp; AH60</f>
        <v>01.01.2021-30.06.2021</v>
      </c>
      <c r="AF61" s="1240"/>
      <c r="AG61" s="1241"/>
      <c r="AH61" s="1240"/>
      <c r="AI61" s="1241"/>
      <c r="AJ61" s="764"/>
      <c r="AK61" s="764"/>
      <c r="AL61" s="770" t="str">
        <f>AM60 &amp; "-" &amp; AO60</f>
        <v>01.07.2021-31.12.2021</v>
      </c>
      <c r="AM61" s="1240"/>
      <c r="AN61" s="1241"/>
      <c r="AO61" s="1240"/>
      <c r="AP61" s="1241"/>
      <c r="AQ61" s="764"/>
      <c r="AR61" s="764"/>
      <c r="AS61" s="770" t="str">
        <f>AT60 &amp; "-" &amp; AV60</f>
        <v>01.01.2022-30.06.2022</v>
      </c>
      <c r="AT61" s="1240"/>
      <c r="AU61" s="1241"/>
      <c r="AV61" s="1240"/>
      <c r="AW61" s="1241"/>
      <c r="AX61" s="764"/>
      <c r="AY61" s="764"/>
      <c r="AZ61" s="770" t="str">
        <f>BA60 &amp; "-" &amp; BC60</f>
        <v>01.07.2022-31.12.2022</v>
      </c>
      <c r="BA61" s="1240"/>
      <c r="BB61" s="1241"/>
      <c r="BC61" s="1240"/>
      <c r="BD61" s="1241"/>
      <c r="BE61" s="764"/>
      <c r="BF61" s="764"/>
      <c r="BG61" s="770" t="str">
        <f>BH60 &amp; "-" &amp; BJ60</f>
        <v>01.01.2023-30.06.2023</v>
      </c>
      <c r="BH61" s="1240"/>
      <c r="BI61" s="1241"/>
      <c r="BJ61" s="1240"/>
      <c r="BK61" s="1241"/>
      <c r="BL61" s="764"/>
      <c r="BM61" s="764"/>
      <c r="BN61" s="770" t="str">
        <f>BO60 &amp; "-" &amp; BQ60</f>
        <v>01.07.2023-31.12.2023</v>
      </c>
      <c r="BO61" s="1240"/>
      <c r="BP61" s="1241"/>
      <c r="BQ61" s="1240"/>
      <c r="BR61" s="1241"/>
      <c r="BS61" s="764"/>
      <c r="BT61" s="764"/>
      <c r="BU61" s="770" t="str">
        <f>BV60 &amp; "-" &amp; BX60</f>
        <v>01.01.2024-30.06.2024</v>
      </c>
      <c r="BV61" s="1240"/>
      <c r="BW61" s="1241"/>
      <c r="BX61" s="1240"/>
      <c r="BY61" s="1241"/>
      <c r="BZ61" s="764"/>
      <c r="CA61" s="764"/>
      <c r="CB61" s="770" t="str">
        <f>CC60 &amp; "-" &amp; CE60</f>
        <v>01.07.2024-31.12.2024</v>
      </c>
      <c r="CC61" s="1240"/>
      <c r="CD61" s="1241"/>
      <c r="CE61" s="1240"/>
      <c r="CF61" s="1241"/>
      <c r="CG61" s="764"/>
      <c r="CH61" s="1217"/>
      <c r="CI61" s="1009"/>
      <c r="CJ61" s="830"/>
      <c r="CK61" s="830" t="str">
        <f t="shared" si="0"/>
        <v/>
      </c>
      <c r="CL61" s="830"/>
      <c r="CM61" s="830"/>
      <c r="CN61" s="830"/>
      <c r="CO61" s="1009"/>
      <c r="CP61" s="1009"/>
      <c r="CQ61" s="1009"/>
      <c r="CR61" s="1009"/>
      <c r="CS61" s="1009"/>
      <c r="CT61" s="1009"/>
      <c r="CU61" s="1009"/>
    </row>
    <row r="62" spans="1:99" s="1062" customFormat="1" ht="15" customHeight="1">
      <c r="A62" s="1245"/>
      <c r="B62" s="1245"/>
      <c r="C62" s="1245"/>
      <c r="D62" s="1245"/>
      <c r="E62" s="1245"/>
      <c r="F62" s="1245"/>
      <c r="G62" s="1109"/>
      <c r="H62" s="1080"/>
      <c r="I62" s="1245"/>
      <c r="J62" s="1245"/>
      <c r="K62" s="966"/>
      <c r="L62" s="689"/>
      <c r="M62" s="558" t="s">
        <v>25</v>
      </c>
      <c r="N62" s="1007"/>
      <c r="O62" s="1007"/>
      <c r="P62" s="1007"/>
      <c r="Q62" s="1007"/>
      <c r="R62" s="1007"/>
      <c r="S62" s="1007"/>
      <c r="T62" s="1007"/>
      <c r="U62" s="1007"/>
      <c r="V62" s="1007"/>
      <c r="W62" s="1007"/>
      <c r="X62" s="1007"/>
      <c r="Y62" s="1007"/>
      <c r="Z62" s="1007"/>
      <c r="AA62" s="1007"/>
      <c r="AB62" s="1007"/>
      <c r="AC62" s="1007"/>
      <c r="AD62" s="1007"/>
      <c r="AE62" s="1007"/>
      <c r="AF62" s="1007"/>
      <c r="AG62" s="1007"/>
      <c r="AH62" s="1007"/>
      <c r="AI62" s="1007"/>
      <c r="AJ62" s="1007"/>
      <c r="AK62" s="1007"/>
      <c r="AL62" s="1007"/>
      <c r="AM62" s="1007"/>
      <c r="AN62" s="1007"/>
      <c r="AO62" s="1007"/>
      <c r="AP62" s="1007"/>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7"/>
      <c r="CD62" s="1007"/>
      <c r="CE62" s="1007"/>
      <c r="CF62" s="1007"/>
      <c r="CG62" s="763"/>
      <c r="CH62" s="1218"/>
      <c r="CI62" s="1009"/>
      <c r="CJ62" s="830"/>
      <c r="CK62" s="830" t="str">
        <f t="shared" si="0"/>
        <v>Добавить вид теплоносителя (параметры теплоносителя)</v>
      </c>
      <c r="CL62" s="830"/>
      <c r="CM62" s="830"/>
      <c r="CN62" s="830"/>
      <c r="CO62" s="1009"/>
      <c r="CP62" s="1009"/>
      <c r="CQ62" s="1009"/>
      <c r="CR62" s="1009"/>
      <c r="CS62" s="1009"/>
      <c r="CT62" s="1009"/>
      <c r="CU62" s="1009"/>
    </row>
    <row r="63" spans="1:99" s="1062" customFormat="1" ht="29.25" customHeight="1">
      <c r="A63" s="1245"/>
      <c r="B63" s="1245"/>
      <c r="C63" s="1245"/>
      <c r="D63" s="1245"/>
      <c r="E63" s="1245"/>
      <c r="F63" s="1245">
        <v>2</v>
      </c>
      <c r="G63" s="1080"/>
      <c r="H63" s="1080"/>
      <c r="I63" s="1245"/>
      <c r="J63" s="1254" t="s">
        <v>1085</v>
      </c>
      <c r="K63" s="967"/>
      <c r="L63" s="1114" t="e">
        <f ca="1">mergeValue(A63) &amp;"."&amp; mergeValue(B63)&amp;"."&amp; mergeValue(C63)&amp;"."&amp; mergeValue(D63)&amp;"."&amp; mergeValue(E63)&amp;"."&amp; mergeValue(F63)</f>
        <v>#NAME?</v>
      </c>
      <c r="M63" s="556" t="s">
        <v>10</v>
      </c>
      <c r="N63" s="647"/>
      <c r="O63" s="1248" t="s">
        <v>781</v>
      </c>
      <c r="P63" s="1249"/>
      <c r="Q63" s="1249"/>
      <c r="R63" s="1249"/>
      <c r="S63" s="1249"/>
      <c r="T63" s="1249"/>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D63" s="1249"/>
      <c r="BE63" s="1249"/>
      <c r="BF63" s="1249"/>
      <c r="BG63" s="1249"/>
      <c r="BH63" s="1249"/>
      <c r="BI63" s="1249"/>
      <c r="BJ63" s="1249"/>
      <c r="BK63" s="1249"/>
      <c r="BL63" s="1249"/>
      <c r="BM63" s="1249"/>
      <c r="BN63" s="1249"/>
      <c r="BO63" s="1249"/>
      <c r="BP63" s="1249"/>
      <c r="BQ63" s="1249"/>
      <c r="BR63" s="1249"/>
      <c r="BS63" s="1249"/>
      <c r="BT63" s="1249"/>
      <c r="BU63" s="1249"/>
      <c r="BV63" s="1249"/>
      <c r="BW63" s="1249"/>
      <c r="BX63" s="1249"/>
      <c r="BY63" s="1249"/>
      <c r="BZ63" s="1249"/>
      <c r="CA63" s="1249"/>
      <c r="CB63" s="1249"/>
      <c r="CC63" s="1249"/>
      <c r="CD63" s="1249"/>
      <c r="CE63" s="1249"/>
      <c r="CF63" s="1249"/>
      <c r="CG63" s="1250"/>
      <c r="CH63" s="631" t="s">
        <v>635</v>
      </c>
      <c r="CI63" s="1009"/>
      <c r="CJ63" s="830"/>
      <c r="CK63" s="830" t="str">
        <f t="shared" si="0"/>
        <v>Группа потребителей</v>
      </c>
      <c r="CL63" s="830"/>
      <c r="CM63" s="830"/>
      <c r="CN63" s="830"/>
      <c r="CO63" s="1009"/>
      <c r="CP63" s="1009"/>
      <c r="CQ63" s="1009"/>
      <c r="CR63" s="1009"/>
      <c r="CS63" s="1009"/>
      <c r="CT63" s="1009"/>
      <c r="CU63" s="1009"/>
    </row>
    <row r="64" spans="1:99" s="1062" customFormat="1" ht="17.100000000000001" customHeight="1">
      <c r="A64" s="1245"/>
      <c r="B64" s="1245"/>
      <c r="C64" s="1245"/>
      <c r="D64" s="1245"/>
      <c r="E64" s="1245"/>
      <c r="F64" s="1245"/>
      <c r="G64" s="1080">
        <v>1</v>
      </c>
      <c r="H64" s="1080"/>
      <c r="I64" s="1245"/>
      <c r="J64" s="1245"/>
      <c r="K64" s="967">
        <v>1</v>
      </c>
      <c r="L64" s="1114" t="e">
        <f ca="1">mergeValue(A64) &amp;"."&amp; mergeValue(B64)&amp;"."&amp; mergeValue(C64)&amp;"."&amp; mergeValue(D64)&amp;"."&amp; mergeValue(E64)&amp;"."&amp; mergeValue(F64)&amp;"."&amp; mergeValue(G64)</f>
        <v>#NAME?</v>
      </c>
      <c r="M64" s="1070" t="s">
        <v>641</v>
      </c>
      <c r="N64" s="647"/>
      <c r="O64" s="684">
        <v>3914.92</v>
      </c>
      <c r="P64" s="764"/>
      <c r="Q64" s="1095"/>
      <c r="R64" s="1240" t="s">
        <v>1071</v>
      </c>
      <c r="S64" s="1241" t="s">
        <v>84</v>
      </c>
      <c r="T64" s="1251" t="s">
        <v>1091</v>
      </c>
      <c r="U64" s="1241" t="s">
        <v>84</v>
      </c>
      <c r="V64" s="684">
        <v>3914.92</v>
      </c>
      <c r="W64" s="764"/>
      <c r="X64" s="1095"/>
      <c r="Y64" s="1251" t="s">
        <v>1092</v>
      </c>
      <c r="Z64" s="1241" t="s">
        <v>84</v>
      </c>
      <c r="AA64" s="1251" t="s">
        <v>1093</v>
      </c>
      <c r="AB64" s="1241" t="s">
        <v>84</v>
      </c>
      <c r="AC64" s="684">
        <v>3914.92</v>
      </c>
      <c r="AD64" s="764"/>
      <c r="AE64" s="1095"/>
      <c r="AF64" s="1251" t="s">
        <v>1103</v>
      </c>
      <c r="AG64" s="1241" t="s">
        <v>84</v>
      </c>
      <c r="AH64" s="1251" t="s">
        <v>1104</v>
      </c>
      <c r="AI64" s="1241" t="s">
        <v>84</v>
      </c>
      <c r="AJ64" s="684">
        <v>3914.92</v>
      </c>
      <c r="AK64" s="764"/>
      <c r="AL64" s="1095"/>
      <c r="AM64" s="1251" t="s">
        <v>1105</v>
      </c>
      <c r="AN64" s="1241" t="s">
        <v>84</v>
      </c>
      <c r="AO64" s="1251" t="s">
        <v>1106</v>
      </c>
      <c r="AP64" s="1241" t="s">
        <v>84</v>
      </c>
      <c r="AQ64" s="684">
        <v>3914.92</v>
      </c>
      <c r="AR64" s="764"/>
      <c r="AS64" s="1095"/>
      <c r="AT64" s="1251" t="s">
        <v>1107</v>
      </c>
      <c r="AU64" s="1241" t="s">
        <v>84</v>
      </c>
      <c r="AV64" s="1251" t="s">
        <v>1108</v>
      </c>
      <c r="AW64" s="1241" t="s">
        <v>84</v>
      </c>
      <c r="AX64" s="684">
        <v>3914.92</v>
      </c>
      <c r="AY64" s="764"/>
      <c r="AZ64" s="1095"/>
      <c r="BA64" s="1251" t="s">
        <v>1109</v>
      </c>
      <c r="BB64" s="1241" t="s">
        <v>84</v>
      </c>
      <c r="BC64" s="1251" t="s">
        <v>1110</v>
      </c>
      <c r="BD64" s="1241" t="s">
        <v>84</v>
      </c>
      <c r="BE64" s="684">
        <v>3914.92</v>
      </c>
      <c r="BF64" s="764"/>
      <c r="BG64" s="1095"/>
      <c r="BH64" s="1251" t="s">
        <v>1111</v>
      </c>
      <c r="BI64" s="1241" t="s">
        <v>84</v>
      </c>
      <c r="BJ64" s="1251" t="s">
        <v>1112</v>
      </c>
      <c r="BK64" s="1241" t="s">
        <v>84</v>
      </c>
      <c r="BL64" s="684">
        <v>3914.92</v>
      </c>
      <c r="BM64" s="764"/>
      <c r="BN64" s="1095"/>
      <c r="BO64" s="1251" t="s">
        <v>1113</v>
      </c>
      <c r="BP64" s="1241" t="s">
        <v>84</v>
      </c>
      <c r="BQ64" s="1251" t="s">
        <v>1114</v>
      </c>
      <c r="BR64" s="1241" t="s">
        <v>84</v>
      </c>
      <c r="BS64" s="684">
        <v>3914.92</v>
      </c>
      <c r="BT64" s="764"/>
      <c r="BU64" s="1095"/>
      <c r="BV64" s="1251" t="s">
        <v>1115</v>
      </c>
      <c r="BW64" s="1241" t="s">
        <v>84</v>
      </c>
      <c r="BX64" s="1251" t="s">
        <v>1116</v>
      </c>
      <c r="BY64" s="1241" t="s">
        <v>84</v>
      </c>
      <c r="BZ64" s="684">
        <v>3914.92</v>
      </c>
      <c r="CA64" s="764"/>
      <c r="CB64" s="1095"/>
      <c r="CC64" s="1251" t="s">
        <v>1117</v>
      </c>
      <c r="CD64" s="1241" t="s">
        <v>84</v>
      </c>
      <c r="CE64" s="1251" t="s">
        <v>1072</v>
      </c>
      <c r="CF64" s="1241" t="s">
        <v>85</v>
      </c>
      <c r="CG64" s="764"/>
      <c r="CH64" s="1216" t="s">
        <v>654</v>
      </c>
      <c r="CI64" s="1009" t="e">
        <f ca="1">strCheckDate(O65:CG65)</f>
        <v>#NAME?</v>
      </c>
      <c r="CJ64" s="830"/>
      <c r="CK64" s="830" t="str">
        <f t="shared" si="0"/>
        <v>вода</v>
      </c>
      <c r="CL64" s="830"/>
      <c r="CM64" s="830"/>
      <c r="CN64" s="830"/>
      <c r="CO64" s="1009"/>
      <c r="CP64" s="1009"/>
      <c r="CQ64" s="1009"/>
      <c r="CR64" s="1009"/>
      <c r="CS64" s="1009"/>
      <c r="CT64" s="1009"/>
      <c r="CU64" s="1009"/>
    </row>
    <row r="65" spans="1:99" s="1062" customFormat="1" ht="11.25" hidden="1" customHeight="1">
      <c r="A65" s="1245"/>
      <c r="B65" s="1245"/>
      <c r="C65" s="1245"/>
      <c r="D65" s="1245"/>
      <c r="E65" s="1245"/>
      <c r="F65" s="1245"/>
      <c r="G65" s="1080"/>
      <c r="H65" s="1080"/>
      <c r="I65" s="1245"/>
      <c r="J65" s="1245"/>
      <c r="K65" s="967"/>
      <c r="L65" s="801"/>
      <c r="M65" s="647"/>
      <c r="N65" s="647"/>
      <c r="O65" s="764"/>
      <c r="P65" s="764"/>
      <c r="Q65" s="770" t="str">
        <f>R64 &amp; "-" &amp; T64</f>
        <v>01.01.2020-30.06.2020</v>
      </c>
      <c r="R65" s="1240"/>
      <c r="S65" s="1241"/>
      <c r="T65" s="1240"/>
      <c r="U65" s="1241"/>
      <c r="V65" s="764"/>
      <c r="W65" s="764"/>
      <c r="X65" s="770" t="str">
        <f>Y64 &amp; "-" &amp; AA64</f>
        <v>01.07.2020-31.12.2020</v>
      </c>
      <c r="Y65" s="1240"/>
      <c r="Z65" s="1241"/>
      <c r="AA65" s="1240"/>
      <c r="AB65" s="1241"/>
      <c r="AC65" s="764"/>
      <c r="AD65" s="764"/>
      <c r="AE65" s="770" t="str">
        <f>AF64 &amp; "-" &amp; AH64</f>
        <v>01.01.2021-30.06.2021</v>
      </c>
      <c r="AF65" s="1240"/>
      <c r="AG65" s="1241"/>
      <c r="AH65" s="1240"/>
      <c r="AI65" s="1241"/>
      <c r="AJ65" s="764"/>
      <c r="AK65" s="764"/>
      <c r="AL65" s="770" t="str">
        <f>AM64 &amp; "-" &amp; AO64</f>
        <v>01.07.2021-31.12.2021</v>
      </c>
      <c r="AM65" s="1240"/>
      <c r="AN65" s="1241"/>
      <c r="AO65" s="1240"/>
      <c r="AP65" s="1241"/>
      <c r="AQ65" s="764"/>
      <c r="AR65" s="764"/>
      <c r="AS65" s="770" t="str">
        <f>AT64 &amp; "-" &amp; AV64</f>
        <v>01.01.2022-30.06.2022</v>
      </c>
      <c r="AT65" s="1240"/>
      <c r="AU65" s="1241"/>
      <c r="AV65" s="1240"/>
      <c r="AW65" s="1241"/>
      <c r="AX65" s="764"/>
      <c r="AY65" s="764"/>
      <c r="AZ65" s="770" t="str">
        <f>BA64 &amp; "-" &amp; BC64</f>
        <v>01.07.2022-31.12.2022</v>
      </c>
      <c r="BA65" s="1240"/>
      <c r="BB65" s="1241"/>
      <c r="BC65" s="1240"/>
      <c r="BD65" s="1241"/>
      <c r="BE65" s="764"/>
      <c r="BF65" s="764"/>
      <c r="BG65" s="770" t="str">
        <f>BH64 &amp; "-" &amp; BJ64</f>
        <v>01.01.2023-30.06.2023</v>
      </c>
      <c r="BH65" s="1240"/>
      <c r="BI65" s="1241"/>
      <c r="BJ65" s="1240"/>
      <c r="BK65" s="1241"/>
      <c r="BL65" s="764"/>
      <c r="BM65" s="764"/>
      <c r="BN65" s="770" t="str">
        <f>BO64 &amp; "-" &amp; BQ64</f>
        <v>01.07.2023-31.12.2023</v>
      </c>
      <c r="BO65" s="1240"/>
      <c r="BP65" s="1241"/>
      <c r="BQ65" s="1240"/>
      <c r="BR65" s="1241"/>
      <c r="BS65" s="764"/>
      <c r="BT65" s="764"/>
      <c r="BU65" s="770" t="str">
        <f>BV64 &amp; "-" &amp; BX64</f>
        <v>01.01.2024-30.06.2024</v>
      </c>
      <c r="BV65" s="1240"/>
      <c r="BW65" s="1241"/>
      <c r="BX65" s="1240"/>
      <c r="BY65" s="1241"/>
      <c r="BZ65" s="764"/>
      <c r="CA65" s="764"/>
      <c r="CB65" s="770" t="str">
        <f>CC64 &amp; "-" &amp; CE64</f>
        <v>01.07.2024-31.12.2024</v>
      </c>
      <c r="CC65" s="1240"/>
      <c r="CD65" s="1241"/>
      <c r="CE65" s="1240"/>
      <c r="CF65" s="1241"/>
      <c r="CG65" s="764"/>
      <c r="CH65" s="1217"/>
      <c r="CI65" s="1009"/>
      <c r="CJ65" s="830"/>
      <c r="CK65" s="830" t="str">
        <f t="shared" si="0"/>
        <v/>
      </c>
      <c r="CL65" s="830"/>
      <c r="CM65" s="830"/>
      <c r="CN65" s="830"/>
      <c r="CO65" s="1009"/>
      <c r="CP65" s="1009"/>
      <c r="CQ65" s="1009"/>
      <c r="CR65" s="1009"/>
      <c r="CS65" s="1009"/>
      <c r="CT65" s="1009"/>
      <c r="CU65" s="1009"/>
    </row>
    <row r="66" spans="1:99" s="1062" customFormat="1" ht="15" customHeight="1">
      <c r="A66" s="1245"/>
      <c r="B66" s="1245"/>
      <c r="C66" s="1245"/>
      <c r="D66" s="1245"/>
      <c r="E66" s="1245"/>
      <c r="F66" s="1245"/>
      <c r="G66" s="1109"/>
      <c r="H66" s="1080"/>
      <c r="I66" s="1245"/>
      <c r="J66" s="1245"/>
      <c r="K66" s="966"/>
      <c r="L66" s="689"/>
      <c r="M66" s="558" t="s">
        <v>25</v>
      </c>
      <c r="N66" s="1007"/>
      <c r="O66" s="1007"/>
      <c r="P66" s="1007"/>
      <c r="Q66" s="1007"/>
      <c r="R66" s="1007"/>
      <c r="S66" s="1007"/>
      <c r="T66" s="1007"/>
      <c r="U66" s="1007"/>
      <c r="V66" s="1007"/>
      <c r="W66" s="1007"/>
      <c r="X66" s="1007"/>
      <c r="Y66" s="1007"/>
      <c r="Z66" s="1007"/>
      <c r="AA66" s="1007"/>
      <c r="AB66" s="1007"/>
      <c r="AC66" s="1007"/>
      <c r="AD66" s="1007"/>
      <c r="AE66" s="1007"/>
      <c r="AF66" s="1007"/>
      <c r="AG66" s="1007"/>
      <c r="AH66" s="1007"/>
      <c r="AI66" s="1007"/>
      <c r="AJ66" s="1007"/>
      <c r="AK66" s="1007"/>
      <c r="AL66" s="1007"/>
      <c r="AM66" s="1007"/>
      <c r="AN66" s="1007"/>
      <c r="AO66" s="1007"/>
      <c r="AP66" s="1007"/>
      <c r="AQ66" s="1007"/>
      <c r="AR66" s="1007"/>
      <c r="AS66" s="1007"/>
      <c r="AT66" s="1007"/>
      <c r="AU66" s="1007"/>
      <c r="AV66" s="1007"/>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c r="BQ66" s="1007"/>
      <c r="BR66" s="1007"/>
      <c r="BS66" s="1007"/>
      <c r="BT66" s="1007"/>
      <c r="BU66" s="1007"/>
      <c r="BV66" s="1007"/>
      <c r="BW66" s="1007"/>
      <c r="BX66" s="1007"/>
      <c r="BY66" s="1007"/>
      <c r="BZ66" s="1007"/>
      <c r="CA66" s="1007"/>
      <c r="CB66" s="1007"/>
      <c r="CC66" s="1007"/>
      <c r="CD66" s="1007"/>
      <c r="CE66" s="1007"/>
      <c r="CF66" s="1007"/>
      <c r="CG66" s="763"/>
      <c r="CH66" s="1218"/>
      <c r="CI66" s="1009"/>
      <c r="CJ66" s="830"/>
      <c r="CK66" s="830" t="str">
        <f t="shared" si="0"/>
        <v>Добавить вид теплоносителя (параметры теплоносителя)</v>
      </c>
      <c r="CL66" s="830"/>
      <c r="CM66" s="830"/>
      <c r="CN66" s="830"/>
      <c r="CO66" s="1009"/>
      <c r="CP66" s="1009"/>
      <c r="CQ66" s="1009"/>
      <c r="CR66" s="1009"/>
      <c r="CS66" s="1009"/>
      <c r="CT66" s="1009"/>
      <c r="CU66" s="1009"/>
    </row>
    <row r="67" spans="1:99" s="1062" customFormat="1" ht="27" customHeight="1">
      <c r="A67" s="1245"/>
      <c r="B67" s="1245"/>
      <c r="C67" s="1245"/>
      <c r="D67" s="1245"/>
      <c r="E67" s="1245"/>
      <c r="F67" s="1245">
        <v>3</v>
      </c>
      <c r="G67" s="1080"/>
      <c r="H67" s="1080"/>
      <c r="I67" s="1245"/>
      <c r="J67" s="1254" t="s">
        <v>1085</v>
      </c>
      <c r="K67" s="967"/>
      <c r="L67" s="1114" t="e">
        <f ca="1">mergeValue(A67) &amp;"."&amp; mergeValue(B67)&amp;"."&amp; mergeValue(C67)&amp;"."&amp; mergeValue(D67)&amp;"."&amp; mergeValue(E67)&amp;"."&amp; mergeValue(F67)</f>
        <v>#NAME?</v>
      </c>
      <c r="M67" s="556" t="s">
        <v>10</v>
      </c>
      <c r="N67" s="647"/>
      <c r="O67" s="1248" t="s">
        <v>304</v>
      </c>
      <c r="P67" s="1249"/>
      <c r="Q67" s="1249"/>
      <c r="R67" s="1249"/>
      <c r="S67" s="1249"/>
      <c r="T67" s="1249"/>
      <c r="U67" s="1249"/>
      <c r="V67" s="1249"/>
      <c r="W67" s="1249"/>
      <c r="X67" s="1249"/>
      <c r="Y67" s="1249"/>
      <c r="Z67" s="1249"/>
      <c r="AA67" s="1249"/>
      <c r="AB67" s="1249"/>
      <c r="AC67" s="1249"/>
      <c r="AD67" s="1249"/>
      <c r="AE67" s="1249"/>
      <c r="AF67" s="1249"/>
      <c r="AG67" s="1249"/>
      <c r="AH67" s="1249"/>
      <c r="AI67" s="1249"/>
      <c r="AJ67" s="1249"/>
      <c r="AK67" s="1249"/>
      <c r="AL67" s="1249"/>
      <c r="AM67" s="1249"/>
      <c r="AN67" s="1249"/>
      <c r="AO67" s="1249"/>
      <c r="AP67" s="1249"/>
      <c r="AQ67" s="1249"/>
      <c r="AR67" s="1249"/>
      <c r="AS67" s="1249"/>
      <c r="AT67" s="1249"/>
      <c r="AU67" s="1249"/>
      <c r="AV67" s="1249"/>
      <c r="AW67" s="1249"/>
      <c r="AX67" s="1249"/>
      <c r="AY67" s="1249"/>
      <c r="AZ67" s="1249"/>
      <c r="BA67" s="1249"/>
      <c r="BB67" s="1249"/>
      <c r="BC67" s="1249"/>
      <c r="BD67" s="1249"/>
      <c r="BE67" s="1249"/>
      <c r="BF67" s="1249"/>
      <c r="BG67" s="1249"/>
      <c r="BH67" s="1249"/>
      <c r="BI67" s="1249"/>
      <c r="BJ67" s="1249"/>
      <c r="BK67" s="1249"/>
      <c r="BL67" s="1249"/>
      <c r="BM67" s="1249"/>
      <c r="BN67" s="1249"/>
      <c r="BO67" s="1249"/>
      <c r="BP67" s="1249"/>
      <c r="BQ67" s="1249"/>
      <c r="BR67" s="1249"/>
      <c r="BS67" s="1249"/>
      <c r="BT67" s="1249"/>
      <c r="BU67" s="1249"/>
      <c r="BV67" s="1249"/>
      <c r="BW67" s="1249"/>
      <c r="BX67" s="1249"/>
      <c r="BY67" s="1249"/>
      <c r="BZ67" s="1249"/>
      <c r="CA67" s="1249"/>
      <c r="CB67" s="1249"/>
      <c r="CC67" s="1249"/>
      <c r="CD67" s="1249"/>
      <c r="CE67" s="1249"/>
      <c r="CF67" s="1249"/>
      <c r="CG67" s="1250"/>
      <c r="CH67" s="631" t="s">
        <v>635</v>
      </c>
      <c r="CI67" s="1009"/>
      <c r="CJ67" s="830"/>
      <c r="CK67" s="830" t="str">
        <f t="shared" si="0"/>
        <v>Группа потребителей</v>
      </c>
      <c r="CL67" s="830"/>
      <c r="CM67" s="830"/>
      <c r="CN67" s="830"/>
      <c r="CO67" s="1009"/>
      <c r="CP67" s="1009"/>
      <c r="CQ67" s="1009"/>
      <c r="CR67" s="1009"/>
      <c r="CS67" s="1009"/>
      <c r="CT67" s="1009"/>
      <c r="CU67" s="1009"/>
    </row>
    <row r="68" spans="1:99" s="1062" customFormat="1" ht="17.100000000000001" customHeight="1">
      <c r="A68" s="1245"/>
      <c r="B68" s="1245"/>
      <c r="C68" s="1245"/>
      <c r="D68" s="1245"/>
      <c r="E68" s="1245"/>
      <c r="F68" s="1245"/>
      <c r="G68" s="1080">
        <v>1</v>
      </c>
      <c r="H68" s="1080"/>
      <c r="I68" s="1245"/>
      <c r="J68" s="1245"/>
      <c r="K68" s="967">
        <v>1</v>
      </c>
      <c r="L68" s="1114" t="e">
        <f ca="1">mergeValue(A68) &amp;"."&amp; mergeValue(B68)&amp;"."&amp; mergeValue(C68)&amp;"."&amp; mergeValue(D68)&amp;"."&amp; mergeValue(E68)&amp;"."&amp; mergeValue(F68)&amp;"."&amp; mergeValue(G68)</f>
        <v>#NAME?</v>
      </c>
      <c r="M68" s="1070" t="s">
        <v>641</v>
      </c>
      <c r="N68" s="647"/>
      <c r="O68" s="684">
        <v>5401.62</v>
      </c>
      <c r="P68" s="764"/>
      <c r="Q68" s="1095"/>
      <c r="R68" s="1240" t="s">
        <v>1071</v>
      </c>
      <c r="S68" s="1241" t="s">
        <v>84</v>
      </c>
      <c r="T68" s="1251" t="s">
        <v>1091</v>
      </c>
      <c r="U68" s="1241" t="s">
        <v>84</v>
      </c>
      <c r="V68" s="684">
        <v>5560.89</v>
      </c>
      <c r="W68" s="764"/>
      <c r="X68" s="1095"/>
      <c r="Y68" s="1251" t="s">
        <v>1092</v>
      </c>
      <c r="Z68" s="1241" t="s">
        <v>84</v>
      </c>
      <c r="AA68" s="1251" t="s">
        <v>1093</v>
      </c>
      <c r="AB68" s="1241" t="s">
        <v>84</v>
      </c>
      <c r="AC68" s="684">
        <v>5437.8</v>
      </c>
      <c r="AD68" s="764"/>
      <c r="AE68" s="1095"/>
      <c r="AF68" s="1251" t="s">
        <v>1103</v>
      </c>
      <c r="AG68" s="1241" t="s">
        <v>84</v>
      </c>
      <c r="AH68" s="1251" t="s">
        <v>1104</v>
      </c>
      <c r="AI68" s="1241" t="s">
        <v>84</v>
      </c>
      <c r="AJ68" s="684">
        <v>5608.27</v>
      </c>
      <c r="AK68" s="764"/>
      <c r="AL68" s="1095"/>
      <c r="AM68" s="1251" t="s">
        <v>1105</v>
      </c>
      <c r="AN68" s="1241" t="s">
        <v>84</v>
      </c>
      <c r="AO68" s="1251" t="s">
        <v>1106</v>
      </c>
      <c r="AP68" s="1241" t="s">
        <v>84</v>
      </c>
      <c r="AQ68" s="684">
        <v>5608.27</v>
      </c>
      <c r="AR68" s="764"/>
      <c r="AS68" s="1095"/>
      <c r="AT68" s="1251" t="s">
        <v>1107</v>
      </c>
      <c r="AU68" s="1241" t="s">
        <v>84</v>
      </c>
      <c r="AV68" s="1251" t="s">
        <v>1108</v>
      </c>
      <c r="AW68" s="1241" t="s">
        <v>84</v>
      </c>
      <c r="AX68" s="684">
        <v>5787.7</v>
      </c>
      <c r="AY68" s="764"/>
      <c r="AZ68" s="1095"/>
      <c r="BA68" s="1251" t="s">
        <v>1109</v>
      </c>
      <c r="BB68" s="1241" t="s">
        <v>84</v>
      </c>
      <c r="BC68" s="1251" t="s">
        <v>1110</v>
      </c>
      <c r="BD68" s="1241" t="s">
        <v>84</v>
      </c>
      <c r="BE68" s="684">
        <v>5787.7</v>
      </c>
      <c r="BF68" s="764"/>
      <c r="BG68" s="1095"/>
      <c r="BH68" s="1251" t="s">
        <v>1111</v>
      </c>
      <c r="BI68" s="1241" t="s">
        <v>84</v>
      </c>
      <c r="BJ68" s="1251" t="s">
        <v>1112</v>
      </c>
      <c r="BK68" s="1241" t="s">
        <v>84</v>
      </c>
      <c r="BL68" s="684">
        <v>5975.12</v>
      </c>
      <c r="BM68" s="764"/>
      <c r="BN68" s="1095"/>
      <c r="BO68" s="1251" t="s">
        <v>1113</v>
      </c>
      <c r="BP68" s="1241" t="s">
        <v>84</v>
      </c>
      <c r="BQ68" s="1251" t="s">
        <v>1114</v>
      </c>
      <c r="BR68" s="1241" t="s">
        <v>84</v>
      </c>
      <c r="BS68" s="684">
        <v>5975.12</v>
      </c>
      <c r="BT68" s="764"/>
      <c r="BU68" s="1095"/>
      <c r="BV68" s="1251" t="s">
        <v>1115</v>
      </c>
      <c r="BW68" s="1241" t="s">
        <v>84</v>
      </c>
      <c r="BX68" s="1251" t="s">
        <v>1116</v>
      </c>
      <c r="BY68" s="1241" t="s">
        <v>84</v>
      </c>
      <c r="BZ68" s="684">
        <v>6172.83</v>
      </c>
      <c r="CA68" s="764"/>
      <c r="CB68" s="1095"/>
      <c r="CC68" s="1251" t="s">
        <v>1117</v>
      </c>
      <c r="CD68" s="1241" t="s">
        <v>84</v>
      </c>
      <c r="CE68" s="1251" t="s">
        <v>1072</v>
      </c>
      <c r="CF68" s="1241" t="s">
        <v>85</v>
      </c>
      <c r="CG68" s="764"/>
      <c r="CH68" s="1216" t="s">
        <v>654</v>
      </c>
      <c r="CI68" s="1009" t="e">
        <f ca="1">strCheckDate(O69:CG69)</f>
        <v>#NAME?</v>
      </c>
      <c r="CJ68" s="830"/>
      <c r="CK68" s="830" t="str">
        <f t="shared" si="0"/>
        <v>вода</v>
      </c>
      <c r="CL68" s="830"/>
      <c r="CM68" s="830"/>
      <c r="CN68" s="830"/>
      <c r="CO68" s="1009"/>
      <c r="CP68" s="1009"/>
      <c r="CQ68" s="1009"/>
      <c r="CR68" s="1009"/>
      <c r="CS68" s="1009"/>
      <c r="CT68" s="1009"/>
      <c r="CU68" s="1009"/>
    </row>
    <row r="69" spans="1:99" s="1062" customFormat="1" ht="11.25" hidden="1" customHeight="1">
      <c r="A69" s="1245"/>
      <c r="B69" s="1245"/>
      <c r="C69" s="1245"/>
      <c r="D69" s="1245"/>
      <c r="E69" s="1245"/>
      <c r="F69" s="1245"/>
      <c r="G69" s="1080"/>
      <c r="H69" s="1080"/>
      <c r="I69" s="1245"/>
      <c r="J69" s="1245"/>
      <c r="K69" s="967"/>
      <c r="L69" s="801"/>
      <c r="M69" s="647"/>
      <c r="N69" s="647"/>
      <c r="O69" s="764"/>
      <c r="P69" s="764"/>
      <c r="Q69" s="770" t="str">
        <f>R68 &amp; "-" &amp; T68</f>
        <v>01.01.2020-30.06.2020</v>
      </c>
      <c r="R69" s="1240"/>
      <c r="S69" s="1241"/>
      <c r="T69" s="1240"/>
      <c r="U69" s="1241"/>
      <c r="V69" s="764"/>
      <c r="W69" s="764"/>
      <c r="X69" s="770" t="str">
        <f>Y68 &amp; "-" &amp; AA68</f>
        <v>01.07.2020-31.12.2020</v>
      </c>
      <c r="Y69" s="1240"/>
      <c r="Z69" s="1241"/>
      <c r="AA69" s="1240"/>
      <c r="AB69" s="1241"/>
      <c r="AC69" s="764"/>
      <c r="AD69" s="764"/>
      <c r="AE69" s="770" t="str">
        <f>AF68 &amp; "-" &amp; AH68</f>
        <v>01.01.2021-30.06.2021</v>
      </c>
      <c r="AF69" s="1240"/>
      <c r="AG69" s="1241"/>
      <c r="AH69" s="1240"/>
      <c r="AI69" s="1241"/>
      <c r="AJ69" s="764"/>
      <c r="AK69" s="764"/>
      <c r="AL69" s="770" t="str">
        <f>AM68 &amp; "-" &amp; AO68</f>
        <v>01.07.2021-31.12.2021</v>
      </c>
      <c r="AM69" s="1240"/>
      <c r="AN69" s="1241"/>
      <c r="AO69" s="1240"/>
      <c r="AP69" s="1241"/>
      <c r="AQ69" s="764"/>
      <c r="AR69" s="764"/>
      <c r="AS69" s="770" t="str">
        <f>AT68 &amp; "-" &amp; AV68</f>
        <v>01.01.2022-30.06.2022</v>
      </c>
      <c r="AT69" s="1240"/>
      <c r="AU69" s="1241"/>
      <c r="AV69" s="1240"/>
      <c r="AW69" s="1241"/>
      <c r="AX69" s="764"/>
      <c r="AY69" s="764"/>
      <c r="AZ69" s="770" t="str">
        <f>BA68 &amp; "-" &amp; BC68</f>
        <v>01.07.2022-31.12.2022</v>
      </c>
      <c r="BA69" s="1240"/>
      <c r="BB69" s="1241"/>
      <c r="BC69" s="1240"/>
      <c r="BD69" s="1241"/>
      <c r="BE69" s="764"/>
      <c r="BF69" s="764"/>
      <c r="BG69" s="770" t="str">
        <f>BH68 &amp; "-" &amp; BJ68</f>
        <v>01.01.2023-30.06.2023</v>
      </c>
      <c r="BH69" s="1240"/>
      <c r="BI69" s="1241"/>
      <c r="BJ69" s="1240"/>
      <c r="BK69" s="1241"/>
      <c r="BL69" s="764"/>
      <c r="BM69" s="764"/>
      <c r="BN69" s="770" t="str">
        <f>BO68 &amp; "-" &amp; BQ68</f>
        <v>01.07.2023-31.12.2023</v>
      </c>
      <c r="BO69" s="1240"/>
      <c r="BP69" s="1241"/>
      <c r="BQ69" s="1240"/>
      <c r="BR69" s="1241"/>
      <c r="BS69" s="764"/>
      <c r="BT69" s="764"/>
      <c r="BU69" s="770" t="str">
        <f>BV68 &amp; "-" &amp; BX68</f>
        <v>01.01.2024-30.06.2024</v>
      </c>
      <c r="BV69" s="1240"/>
      <c r="BW69" s="1241"/>
      <c r="BX69" s="1240"/>
      <c r="BY69" s="1241"/>
      <c r="BZ69" s="764"/>
      <c r="CA69" s="764"/>
      <c r="CB69" s="770" t="str">
        <f>CC68 &amp; "-" &amp; CE68</f>
        <v>01.07.2024-31.12.2024</v>
      </c>
      <c r="CC69" s="1240"/>
      <c r="CD69" s="1241"/>
      <c r="CE69" s="1240"/>
      <c r="CF69" s="1241"/>
      <c r="CG69" s="764"/>
      <c r="CH69" s="1217"/>
      <c r="CI69" s="1009"/>
      <c r="CJ69" s="830"/>
      <c r="CK69" s="830" t="str">
        <f t="shared" si="0"/>
        <v/>
      </c>
      <c r="CL69" s="830"/>
      <c r="CM69" s="830"/>
      <c r="CN69" s="830"/>
      <c r="CO69" s="1009"/>
      <c r="CP69" s="1009"/>
      <c r="CQ69" s="1009"/>
      <c r="CR69" s="1009"/>
      <c r="CS69" s="1009"/>
      <c r="CT69" s="1009"/>
      <c r="CU69" s="1009"/>
    </row>
    <row r="70" spans="1:99" s="1062" customFormat="1" ht="15" customHeight="1">
      <c r="A70" s="1245"/>
      <c r="B70" s="1245"/>
      <c r="C70" s="1245"/>
      <c r="D70" s="1245"/>
      <c r="E70" s="1245"/>
      <c r="F70" s="1245"/>
      <c r="G70" s="1109"/>
      <c r="H70" s="1080"/>
      <c r="I70" s="1245"/>
      <c r="J70" s="1245"/>
      <c r="K70" s="966"/>
      <c r="L70" s="689"/>
      <c r="M70" s="558" t="s">
        <v>25</v>
      </c>
      <c r="N70" s="1007"/>
      <c r="O70" s="1007"/>
      <c r="P70" s="1007"/>
      <c r="Q70" s="1007"/>
      <c r="R70" s="1007"/>
      <c r="S70" s="1007"/>
      <c r="T70" s="1007"/>
      <c r="U70" s="1007"/>
      <c r="V70" s="1007"/>
      <c r="W70" s="1007"/>
      <c r="X70" s="1007"/>
      <c r="Y70" s="1007"/>
      <c r="Z70" s="1007"/>
      <c r="AA70" s="1007"/>
      <c r="AB70" s="1007"/>
      <c r="AC70" s="1007"/>
      <c r="AD70" s="1007"/>
      <c r="AE70" s="1007"/>
      <c r="AF70" s="1007"/>
      <c r="AG70" s="1007"/>
      <c r="AH70" s="1007"/>
      <c r="AI70" s="1007"/>
      <c r="AJ70" s="1007"/>
      <c r="AK70" s="1007"/>
      <c r="AL70" s="1007"/>
      <c r="AM70" s="1007"/>
      <c r="AN70" s="1007"/>
      <c r="AO70" s="1007"/>
      <c r="AP70" s="1007"/>
      <c r="AQ70" s="1007"/>
      <c r="AR70" s="1007"/>
      <c r="AS70" s="1007"/>
      <c r="AT70" s="1007"/>
      <c r="AU70" s="1007"/>
      <c r="AV70" s="1007"/>
      <c r="AW70" s="1007"/>
      <c r="AX70" s="1007"/>
      <c r="AY70" s="1007"/>
      <c r="AZ70" s="1007"/>
      <c r="BA70" s="1007"/>
      <c r="BB70" s="1007"/>
      <c r="BC70" s="1007"/>
      <c r="BD70" s="1007"/>
      <c r="BE70" s="1007"/>
      <c r="BF70" s="1007"/>
      <c r="BG70" s="1007"/>
      <c r="BH70" s="1007"/>
      <c r="BI70" s="1007"/>
      <c r="BJ70" s="1007"/>
      <c r="BK70" s="1007"/>
      <c r="BL70" s="1007"/>
      <c r="BM70" s="1007"/>
      <c r="BN70" s="1007"/>
      <c r="BO70" s="1007"/>
      <c r="BP70" s="1007"/>
      <c r="BQ70" s="1007"/>
      <c r="BR70" s="1007"/>
      <c r="BS70" s="1007"/>
      <c r="BT70" s="1007"/>
      <c r="BU70" s="1007"/>
      <c r="BV70" s="1007"/>
      <c r="BW70" s="1007"/>
      <c r="BX70" s="1007"/>
      <c r="BY70" s="1007"/>
      <c r="BZ70" s="1007"/>
      <c r="CA70" s="1007"/>
      <c r="CB70" s="1007"/>
      <c r="CC70" s="1007"/>
      <c r="CD70" s="1007"/>
      <c r="CE70" s="1007"/>
      <c r="CF70" s="1007"/>
      <c r="CG70" s="763"/>
      <c r="CH70" s="1218"/>
      <c r="CI70" s="1009"/>
      <c r="CJ70" s="830"/>
      <c r="CK70" s="830" t="str">
        <f t="shared" si="0"/>
        <v>Добавить вид теплоносителя (параметры теплоносителя)</v>
      </c>
      <c r="CL70" s="830"/>
      <c r="CM70" s="830"/>
      <c r="CN70" s="830"/>
      <c r="CO70" s="1009"/>
      <c r="CP70" s="1009"/>
      <c r="CQ70" s="1009"/>
      <c r="CR70" s="1009"/>
      <c r="CS70" s="1009"/>
      <c r="CT70" s="1009"/>
      <c r="CU70" s="1009"/>
    </row>
    <row r="71" spans="1:99" s="1062" customFormat="1" ht="15" customHeight="1">
      <c r="A71" s="1245"/>
      <c r="B71" s="1245"/>
      <c r="C71" s="1245"/>
      <c r="D71" s="1245"/>
      <c r="E71" s="1245"/>
      <c r="F71" s="1109"/>
      <c r="G71" s="1109"/>
      <c r="H71" s="1080"/>
      <c r="I71" s="1245"/>
      <c r="J71" s="1109"/>
      <c r="K71" s="966"/>
      <c r="L71" s="689"/>
      <c r="M71" s="557" t="s">
        <v>11</v>
      </c>
      <c r="N71" s="1007"/>
      <c r="O71" s="1007"/>
      <c r="P71" s="1007"/>
      <c r="Q71" s="1007"/>
      <c r="R71" s="1007"/>
      <c r="S71" s="1007"/>
      <c r="T71" s="1007"/>
      <c r="U71" s="1006"/>
      <c r="V71" s="1007"/>
      <c r="W71" s="1007"/>
      <c r="X71" s="1007"/>
      <c r="Y71" s="1007"/>
      <c r="Z71" s="1007"/>
      <c r="AA71" s="1007"/>
      <c r="AB71" s="1006"/>
      <c r="AC71" s="1007"/>
      <c r="AD71" s="1007"/>
      <c r="AE71" s="1007"/>
      <c r="AF71" s="1007"/>
      <c r="AG71" s="1007"/>
      <c r="AH71" s="1007"/>
      <c r="AI71" s="1006"/>
      <c r="AJ71" s="1007"/>
      <c r="AK71" s="1007"/>
      <c r="AL71" s="1007"/>
      <c r="AM71" s="1007"/>
      <c r="AN71" s="1007"/>
      <c r="AO71" s="1007"/>
      <c r="AP71" s="1006"/>
      <c r="AQ71" s="1007"/>
      <c r="AR71" s="1007"/>
      <c r="AS71" s="1007"/>
      <c r="AT71" s="1007"/>
      <c r="AU71" s="1007"/>
      <c r="AV71" s="1007"/>
      <c r="AW71" s="1006"/>
      <c r="AX71" s="1007"/>
      <c r="AY71" s="1007"/>
      <c r="AZ71" s="1007"/>
      <c r="BA71" s="1007"/>
      <c r="BB71" s="1007"/>
      <c r="BC71" s="1007"/>
      <c r="BD71" s="1006"/>
      <c r="BE71" s="1007"/>
      <c r="BF71" s="1007"/>
      <c r="BG71" s="1007"/>
      <c r="BH71" s="1007"/>
      <c r="BI71" s="1007"/>
      <c r="BJ71" s="1007"/>
      <c r="BK71" s="1006"/>
      <c r="BL71" s="1007"/>
      <c r="BM71" s="1007"/>
      <c r="BN71" s="1007"/>
      <c r="BO71" s="1007"/>
      <c r="BP71" s="1007"/>
      <c r="BQ71" s="1007"/>
      <c r="BR71" s="1006"/>
      <c r="BS71" s="1007"/>
      <c r="BT71" s="1007"/>
      <c r="BU71" s="1007"/>
      <c r="BV71" s="1007"/>
      <c r="BW71" s="1007"/>
      <c r="BX71" s="1007"/>
      <c r="BY71" s="1006"/>
      <c r="BZ71" s="1007"/>
      <c r="CA71" s="1007"/>
      <c r="CB71" s="1007"/>
      <c r="CC71" s="1007"/>
      <c r="CD71" s="1007"/>
      <c r="CE71" s="1007"/>
      <c r="CF71" s="1006"/>
      <c r="CG71" s="1007"/>
      <c r="CH71" s="666"/>
      <c r="CI71" s="1009"/>
      <c r="CJ71" s="830"/>
      <c r="CK71" s="830" t="str">
        <f t="shared" si="0"/>
        <v>Добавить группу потребителей</v>
      </c>
      <c r="CL71" s="830"/>
      <c r="CM71" s="830"/>
      <c r="CN71" s="830"/>
      <c r="CO71" s="1009"/>
      <c r="CP71" s="1009"/>
      <c r="CQ71" s="1009"/>
      <c r="CR71" s="1009"/>
      <c r="CS71" s="1009"/>
      <c r="CT71" s="1009"/>
      <c r="CU71" s="1009"/>
    </row>
    <row r="72" spans="1:99" s="1062" customFormat="1" ht="15" customHeight="1">
      <c r="A72" s="1245"/>
      <c r="B72" s="1245"/>
      <c r="C72" s="1245"/>
      <c r="D72" s="1245"/>
      <c r="E72" s="1083" t="s">
        <v>253</v>
      </c>
      <c r="F72" s="1109"/>
      <c r="G72" s="1109"/>
      <c r="H72" s="1109"/>
      <c r="I72" s="980"/>
      <c r="J72" s="1065"/>
      <c r="K72" s="964"/>
      <c r="L72" s="689"/>
      <c r="M72" s="1002" t="s">
        <v>12</v>
      </c>
      <c r="N72" s="1007"/>
      <c r="O72" s="1007"/>
      <c r="P72" s="1007"/>
      <c r="Q72" s="1007"/>
      <c r="R72" s="1007"/>
      <c r="S72" s="1007"/>
      <c r="T72" s="1007"/>
      <c r="U72" s="1006"/>
      <c r="V72" s="1007"/>
      <c r="W72" s="1007"/>
      <c r="X72" s="1007"/>
      <c r="Y72" s="1007"/>
      <c r="Z72" s="1007"/>
      <c r="AA72" s="1007"/>
      <c r="AB72" s="1006"/>
      <c r="AC72" s="1007"/>
      <c r="AD72" s="1007"/>
      <c r="AE72" s="1007"/>
      <c r="AF72" s="1007"/>
      <c r="AG72" s="1007"/>
      <c r="AH72" s="1007"/>
      <c r="AI72" s="1006"/>
      <c r="AJ72" s="1007"/>
      <c r="AK72" s="1007"/>
      <c r="AL72" s="1007"/>
      <c r="AM72" s="1007"/>
      <c r="AN72" s="1007"/>
      <c r="AO72" s="1007"/>
      <c r="AP72" s="1006"/>
      <c r="AQ72" s="1007"/>
      <c r="AR72" s="1007"/>
      <c r="AS72" s="1007"/>
      <c r="AT72" s="1007"/>
      <c r="AU72" s="1007"/>
      <c r="AV72" s="1007"/>
      <c r="AW72" s="1006"/>
      <c r="AX72" s="1007"/>
      <c r="AY72" s="1007"/>
      <c r="AZ72" s="1007"/>
      <c r="BA72" s="1007"/>
      <c r="BB72" s="1007"/>
      <c r="BC72" s="1007"/>
      <c r="BD72" s="1006"/>
      <c r="BE72" s="1007"/>
      <c r="BF72" s="1007"/>
      <c r="BG72" s="1007"/>
      <c r="BH72" s="1007"/>
      <c r="BI72" s="1007"/>
      <c r="BJ72" s="1007"/>
      <c r="BK72" s="1006"/>
      <c r="BL72" s="1007"/>
      <c r="BM72" s="1007"/>
      <c r="BN72" s="1007"/>
      <c r="BO72" s="1007"/>
      <c r="BP72" s="1007"/>
      <c r="BQ72" s="1007"/>
      <c r="BR72" s="1006"/>
      <c r="BS72" s="1007"/>
      <c r="BT72" s="1007"/>
      <c r="BU72" s="1007"/>
      <c r="BV72" s="1007"/>
      <c r="BW72" s="1007"/>
      <c r="BX72" s="1007"/>
      <c r="BY72" s="1006"/>
      <c r="BZ72" s="1007"/>
      <c r="CA72" s="1007"/>
      <c r="CB72" s="1007"/>
      <c r="CC72" s="1007"/>
      <c r="CD72" s="1007"/>
      <c r="CE72" s="1007"/>
      <c r="CF72" s="1006"/>
      <c r="CG72" s="1007"/>
      <c r="CH72" s="666"/>
      <c r="CI72" s="1009"/>
      <c r="CJ72" s="830"/>
      <c r="CK72" s="830" t="str">
        <f t="shared" si="0"/>
        <v>Добавить схему подключения</v>
      </c>
      <c r="CL72" s="830"/>
      <c r="CM72" s="830"/>
      <c r="CN72" s="830"/>
      <c r="CO72" s="1009"/>
      <c r="CP72" s="1009"/>
      <c r="CQ72" s="1009"/>
      <c r="CR72" s="1009"/>
      <c r="CS72" s="1009"/>
      <c r="CT72" s="1009"/>
      <c r="CU72" s="1009"/>
    </row>
    <row r="73" spans="1:99" ht="11.25">
      <c r="A73" s="991"/>
      <c r="B73" s="991"/>
      <c r="C73" s="991"/>
      <c r="D73" s="991"/>
      <c r="E73" s="991"/>
      <c r="F73" s="991"/>
      <c r="G73" s="991"/>
      <c r="H73" s="991"/>
      <c r="I73" s="991"/>
      <c r="J73" s="991"/>
      <c r="K73" s="991"/>
      <c r="CI73" s="991"/>
      <c r="CJ73" s="991"/>
      <c r="CK73" s="991"/>
      <c r="CL73" s="991"/>
      <c r="CM73" s="991"/>
      <c r="CN73" s="991"/>
      <c r="CO73" s="991"/>
      <c r="CP73" s="991"/>
      <c r="CQ73" s="991"/>
      <c r="CR73" s="991"/>
      <c r="CS73" s="991"/>
    </row>
    <row r="74" spans="1:99" ht="90" customHeight="1">
      <c r="L74" s="1">
        <v>1</v>
      </c>
      <c r="M74" s="1209" t="s">
        <v>631</v>
      </c>
      <c r="N74" s="1209"/>
      <c r="O74" s="1209"/>
      <c r="P74" s="1209"/>
      <c r="Q74" s="1209"/>
      <c r="R74" s="1209"/>
      <c r="S74" s="1209"/>
      <c r="T74" s="1209"/>
      <c r="U74" s="1209"/>
      <c r="V74" s="1209"/>
      <c r="W74" s="1209"/>
      <c r="X74" s="1209"/>
      <c r="Y74" s="1209"/>
      <c r="Z74" s="1209"/>
      <c r="AA74" s="1209"/>
      <c r="AB74" s="1209"/>
      <c r="AC74" s="1209"/>
      <c r="AD74" s="1209"/>
      <c r="AE74" s="1209"/>
      <c r="AF74" s="1209"/>
      <c r="AG74" s="1209"/>
      <c r="AH74" s="1209"/>
      <c r="AI74" s="1209"/>
      <c r="AJ74" s="1209"/>
      <c r="AK74" s="1209"/>
      <c r="AL74" s="1209"/>
      <c r="AM74" s="1209"/>
      <c r="AN74" s="1209"/>
      <c r="AO74" s="1209"/>
      <c r="AP74" s="1209"/>
      <c r="AQ74" s="1209"/>
      <c r="AR74" s="1209"/>
      <c r="AS74" s="1209"/>
      <c r="AT74" s="1209"/>
      <c r="AU74" s="1209"/>
      <c r="AV74" s="1209"/>
      <c r="AW74" s="1209"/>
      <c r="AX74" s="1209"/>
      <c r="AY74" s="1209"/>
      <c r="AZ74" s="1209"/>
      <c r="BA74" s="1209"/>
      <c r="BB74" s="1209"/>
      <c r="BC74" s="1209"/>
      <c r="BD74" s="1209"/>
      <c r="BE74" s="1209"/>
      <c r="BF74" s="1209"/>
      <c r="BG74" s="1209"/>
      <c r="BH74" s="1209"/>
      <c r="BI74" s="1209"/>
      <c r="BJ74" s="1209"/>
      <c r="BK74" s="1209"/>
      <c r="BL74" s="1209"/>
      <c r="BM74" s="1209"/>
      <c r="BN74" s="1209"/>
      <c r="BO74" s="1209"/>
      <c r="BP74" s="1209"/>
      <c r="BQ74" s="1209"/>
      <c r="BR74" s="1209"/>
      <c r="BS74" s="1209"/>
      <c r="BT74" s="1209"/>
      <c r="BU74" s="1209"/>
      <c r="BV74" s="1209"/>
      <c r="BW74" s="1209"/>
      <c r="BX74" s="1209"/>
      <c r="BY74" s="1209"/>
      <c r="BZ74" s="1209"/>
      <c r="CA74" s="1209"/>
      <c r="CB74" s="1209"/>
      <c r="CC74" s="1209"/>
      <c r="CD74" s="1209"/>
      <c r="CE74" s="1209"/>
      <c r="CF74" s="1209"/>
      <c r="CG74" s="1209"/>
      <c r="CH74" s="1209"/>
    </row>
  </sheetData>
  <sheetProtection password="FA9C" sheet="1" objects="1" scenarios="1" formatColumns="0" formatRows="0"/>
  <dataConsolidate leftLabels="1" link="1"/>
  <mergeCells count="517">
    <mergeCell ref="L11:M11"/>
    <mergeCell ref="L5:T5"/>
    <mergeCell ref="O7:T7"/>
    <mergeCell ref="O8:T8"/>
    <mergeCell ref="O9:T9"/>
    <mergeCell ref="O10:T10"/>
    <mergeCell ref="O12:U12"/>
    <mergeCell ref="L13:CG13"/>
    <mergeCell ref="CH13:CH16"/>
    <mergeCell ref="L14:L16"/>
    <mergeCell ref="M14:M16"/>
    <mergeCell ref="O14:T14"/>
    <mergeCell ref="U14:U16"/>
    <mergeCell ref="CG14:CG16"/>
    <mergeCell ref="O15:O16"/>
    <mergeCell ref="P15:Q15"/>
    <mergeCell ref="R15:T15"/>
    <mergeCell ref="S16:T16"/>
    <mergeCell ref="AC14:AH14"/>
    <mergeCell ref="AI14:AI16"/>
    <mergeCell ref="AC15:AC16"/>
    <mergeCell ref="AD15:AE15"/>
    <mergeCell ref="AF15:AH15"/>
    <mergeCell ref="AG16:AH16"/>
    <mergeCell ref="A18:A72"/>
    <mergeCell ref="O18:CG18"/>
    <mergeCell ref="B19:B36"/>
    <mergeCell ref="O19:CG19"/>
    <mergeCell ref="C20:C36"/>
    <mergeCell ref="O20:CG20"/>
    <mergeCell ref="D21:D36"/>
    <mergeCell ref="U24:U25"/>
    <mergeCell ref="B37:B54"/>
    <mergeCell ref="C38:C54"/>
    <mergeCell ref="D39:D54"/>
    <mergeCell ref="I40:I53"/>
    <mergeCell ref="O40:CG40"/>
    <mergeCell ref="F41:F44"/>
    <mergeCell ref="J41:J44"/>
    <mergeCell ref="B55:B72"/>
    <mergeCell ref="C56:C72"/>
    <mergeCell ref="D57:D72"/>
    <mergeCell ref="O59:CG59"/>
    <mergeCell ref="R60:R61"/>
    <mergeCell ref="S60:S61"/>
    <mergeCell ref="T60:T61"/>
    <mergeCell ref="AA24:AA25"/>
    <mergeCell ref="M74:CH74"/>
    <mergeCell ref="O21:CG21"/>
    <mergeCell ref="E22:E35"/>
    <mergeCell ref="I22:I35"/>
    <mergeCell ref="O22:CG22"/>
    <mergeCell ref="F23:F26"/>
    <mergeCell ref="J23:J26"/>
    <mergeCell ref="O23:CG23"/>
    <mergeCell ref="R24:R25"/>
    <mergeCell ref="S24:S25"/>
    <mergeCell ref="T24:T25"/>
    <mergeCell ref="O37:CG37"/>
    <mergeCell ref="O38:CG38"/>
    <mergeCell ref="O39:CG39"/>
    <mergeCell ref="E40:E53"/>
    <mergeCell ref="O55:CG55"/>
    <mergeCell ref="O56:CG56"/>
    <mergeCell ref="O57:CG57"/>
    <mergeCell ref="E58:E71"/>
    <mergeCell ref="I58:I71"/>
    <mergeCell ref="O58:CG58"/>
    <mergeCell ref="F59:F62"/>
    <mergeCell ref="J59:J62"/>
    <mergeCell ref="CH60:CH62"/>
    <mergeCell ref="V12:AB12"/>
    <mergeCell ref="V14:AA14"/>
    <mergeCell ref="AB14:AB16"/>
    <mergeCell ref="V15:V16"/>
    <mergeCell ref="W15:X15"/>
    <mergeCell ref="Y15:AA15"/>
    <mergeCell ref="Z16:AA16"/>
    <mergeCell ref="Z17:AA17"/>
    <mergeCell ref="Y24:Y25"/>
    <mergeCell ref="Z24:Z25"/>
    <mergeCell ref="CH42:CH44"/>
    <mergeCell ref="O41:CG41"/>
    <mergeCell ref="R42:R43"/>
    <mergeCell ref="S42:S43"/>
    <mergeCell ref="T42:T43"/>
    <mergeCell ref="U42:U43"/>
    <mergeCell ref="Y60:Y61"/>
    <mergeCell ref="CH24:CH26"/>
    <mergeCell ref="S17:T17"/>
    <mergeCell ref="S32:S33"/>
    <mergeCell ref="T32:T33"/>
    <mergeCell ref="U32:U33"/>
    <mergeCell ref="Y32:Y33"/>
    <mergeCell ref="Z32:Z33"/>
    <mergeCell ref="AB24:AB25"/>
    <mergeCell ref="Y42:Y43"/>
    <mergeCell ref="Z42:Z43"/>
    <mergeCell ref="AA42:AA43"/>
    <mergeCell ref="AB42:AB43"/>
    <mergeCell ref="AH32:AH33"/>
    <mergeCell ref="AA46:AA47"/>
    <mergeCell ref="AB46:AB47"/>
    <mergeCell ref="AI46:AI47"/>
    <mergeCell ref="AM46:AM47"/>
    <mergeCell ref="Z60:Z61"/>
    <mergeCell ref="AA60:AA61"/>
    <mergeCell ref="AB60:AB61"/>
    <mergeCell ref="F27:F30"/>
    <mergeCell ref="J27:J30"/>
    <mergeCell ref="O27:CG27"/>
    <mergeCell ref="R28:R29"/>
    <mergeCell ref="S28:S29"/>
    <mergeCell ref="T28:T29"/>
    <mergeCell ref="U28:U29"/>
    <mergeCell ref="Y28:Y29"/>
    <mergeCell ref="Z28:Z29"/>
    <mergeCell ref="AA28:AA29"/>
    <mergeCell ref="AB28:AB29"/>
    <mergeCell ref="F45:F48"/>
    <mergeCell ref="F31:F34"/>
    <mergeCell ref="J31:J34"/>
    <mergeCell ref="O31:CG31"/>
    <mergeCell ref="R32:R33"/>
    <mergeCell ref="AT46:AT47"/>
    <mergeCell ref="CH28:CH30"/>
    <mergeCell ref="CH32:CH34"/>
    <mergeCell ref="CH46:CH48"/>
    <mergeCell ref="F49:F52"/>
    <mergeCell ref="J49:J52"/>
    <mergeCell ref="O49:CG49"/>
    <mergeCell ref="R50:R51"/>
    <mergeCell ref="S50:S51"/>
    <mergeCell ref="T50:T51"/>
    <mergeCell ref="U50:U51"/>
    <mergeCell ref="Y50:Y51"/>
    <mergeCell ref="Z50:Z51"/>
    <mergeCell ref="AA50:AA51"/>
    <mergeCell ref="AB50:AB51"/>
    <mergeCell ref="CH50:CH52"/>
    <mergeCell ref="AF46:AF47"/>
    <mergeCell ref="AG46:AG47"/>
    <mergeCell ref="AH46:AH47"/>
    <mergeCell ref="J45:J48"/>
    <mergeCell ref="O45:CG45"/>
    <mergeCell ref="AA32:AA33"/>
    <mergeCell ref="AB32:AB33"/>
    <mergeCell ref="AF32:AF33"/>
    <mergeCell ref="R46:R47"/>
    <mergeCell ref="S46:S47"/>
    <mergeCell ref="T46:T47"/>
    <mergeCell ref="U46:U47"/>
    <mergeCell ref="Y46:Y47"/>
    <mergeCell ref="Z46:Z47"/>
    <mergeCell ref="Y64:Y65"/>
    <mergeCell ref="Z64:Z65"/>
    <mergeCell ref="AA64:AA65"/>
    <mergeCell ref="U60:U61"/>
    <mergeCell ref="AB64:AB65"/>
    <mergeCell ref="AI64:AI65"/>
    <mergeCell ref="AM64:AM65"/>
    <mergeCell ref="AN64:AN65"/>
    <mergeCell ref="AO64:AO65"/>
    <mergeCell ref="AP64:AP65"/>
    <mergeCell ref="AC12:AI12"/>
    <mergeCell ref="CH64:CH66"/>
    <mergeCell ref="F67:F70"/>
    <mergeCell ref="J67:J70"/>
    <mergeCell ref="O67:CG67"/>
    <mergeCell ref="R68:R69"/>
    <mergeCell ref="S68:S69"/>
    <mergeCell ref="T68:T69"/>
    <mergeCell ref="U68:U69"/>
    <mergeCell ref="Y68:Y69"/>
    <mergeCell ref="Z68:Z69"/>
    <mergeCell ref="AA68:AA69"/>
    <mergeCell ref="AB68:AB69"/>
    <mergeCell ref="CH68:CH70"/>
    <mergeCell ref="AF64:AF65"/>
    <mergeCell ref="AG64:AG65"/>
    <mergeCell ref="AH64:AH65"/>
    <mergeCell ref="F63:F66"/>
    <mergeCell ref="J63:J66"/>
    <mergeCell ref="O63:CG63"/>
    <mergeCell ref="R64:R65"/>
    <mergeCell ref="S64:S65"/>
    <mergeCell ref="T64:T65"/>
    <mergeCell ref="U64:U65"/>
    <mergeCell ref="AI42:AI43"/>
    <mergeCell ref="AI24:AI25"/>
    <mergeCell ref="AF28:AF29"/>
    <mergeCell ref="AG28:AG29"/>
    <mergeCell ref="AH28:AH29"/>
    <mergeCell ref="AI28:AI29"/>
    <mergeCell ref="AI32:AI33"/>
    <mergeCell ref="AF42:AF43"/>
    <mergeCell ref="AG42:AG43"/>
    <mergeCell ref="AH42:AH43"/>
    <mergeCell ref="AN32:AN33"/>
    <mergeCell ref="AO32:AO33"/>
    <mergeCell ref="AP32:AP33"/>
    <mergeCell ref="AM42:AM43"/>
    <mergeCell ref="AN42:AN43"/>
    <mergeCell ref="AO42:AO43"/>
    <mergeCell ref="AP42:AP43"/>
    <mergeCell ref="AM24:AM25"/>
    <mergeCell ref="AF68:AF69"/>
    <mergeCell ref="AG68:AG69"/>
    <mergeCell ref="AH68:AH69"/>
    <mergeCell ref="AI68:AI69"/>
    <mergeCell ref="AJ12:AP12"/>
    <mergeCell ref="AJ14:AO14"/>
    <mergeCell ref="AP14:AP16"/>
    <mergeCell ref="AJ15:AJ16"/>
    <mergeCell ref="AK15:AL15"/>
    <mergeCell ref="AM15:AO15"/>
    <mergeCell ref="AN16:AO16"/>
    <mergeCell ref="AN17:AO17"/>
    <mergeCell ref="AF50:AF51"/>
    <mergeCell ref="AG50:AG51"/>
    <mergeCell ref="AH50:AH51"/>
    <mergeCell ref="AI50:AI51"/>
    <mergeCell ref="AF60:AF61"/>
    <mergeCell ref="AG60:AG61"/>
    <mergeCell ref="AH60:AH61"/>
    <mergeCell ref="AI60:AI61"/>
    <mergeCell ref="AN46:AN47"/>
    <mergeCell ref="AO46:AO47"/>
    <mergeCell ref="AP46:AP47"/>
    <mergeCell ref="AG32:AG33"/>
    <mergeCell ref="AP24:AP25"/>
    <mergeCell ref="AM28:AM29"/>
    <mergeCell ref="AN28:AN29"/>
    <mergeCell ref="AO28:AO29"/>
    <mergeCell ref="AP28:AP29"/>
    <mergeCell ref="AU28:AU29"/>
    <mergeCell ref="AV28:AV29"/>
    <mergeCell ref="AG17:AH17"/>
    <mergeCell ref="AF24:AF25"/>
    <mergeCell ref="AG24:AG25"/>
    <mergeCell ref="AH24:AH25"/>
    <mergeCell ref="AW28:AW29"/>
    <mergeCell ref="AM68:AM69"/>
    <mergeCell ref="AN68:AN69"/>
    <mergeCell ref="AO68:AO69"/>
    <mergeCell ref="AP68:AP69"/>
    <mergeCell ref="AQ12:AW12"/>
    <mergeCell ref="AQ14:AV14"/>
    <mergeCell ref="AW14:AW16"/>
    <mergeCell ref="AQ15:AQ16"/>
    <mergeCell ref="AR15:AS15"/>
    <mergeCell ref="AT15:AV15"/>
    <mergeCell ref="AU16:AV16"/>
    <mergeCell ref="AU17:AV17"/>
    <mergeCell ref="AM50:AM51"/>
    <mergeCell ref="AN50:AN51"/>
    <mergeCell ref="AO50:AO51"/>
    <mergeCell ref="AP50:AP51"/>
    <mergeCell ref="AM60:AM61"/>
    <mergeCell ref="AN60:AN61"/>
    <mergeCell ref="AO60:AO61"/>
    <mergeCell ref="AP60:AP61"/>
    <mergeCell ref="AM32:AM33"/>
    <mergeCell ref="AN24:AN25"/>
    <mergeCell ref="AO24:AO25"/>
    <mergeCell ref="AX12:BD12"/>
    <mergeCell ref="AX14:BC14"/>
    <mergeCell ref="BD14:BD16"/>
    <mergeCell ref="AX15:AX16"/>
    <mergeCell ref="AY15:AZ15"/>
    <mergeCell ref="BA15:BC15"/>
    <mergeCell ref="BB16:BC16"/>
    <mergeCell ref="BB17:BC17"/>
    <mergeCell ref="AT60:AT61"/>
    <mergeCell ref="AU60:AU61"/>
    <mergeCell ref="AV60:AV61"/>
    <mergeCell ref="AW60:AW61"/>
    <mergeCell ref="AU46:AU47"/>
    <mergeCell ref="AV46:AV47"/>
    <mergeCell ref="AW46:AW47"/>
    <mergeCell ref="AT50:AT51"/>
    <mergeCell ref="AU50:AU51"/>
    <mergeCell ref="AV50:AV51"/>
    <mergeCell ref="AW50:AW51"/>
    <mergeCell ref="AT32:AT33"/>
    <mergeCell ref="AU32:AU33"/>
    <mergeCell ref="AV32:AV33"/>
    <mergeCell ref="AW32:AW33"/>
    <mergeCell ref="AT42:AT43"/>
    <mergeCell ref="BA24:BA25"/>
    <mergeCell ref="BB24:BB25"/>
    <mergeCell ref="BC24:BC25"/>
    <mergeCell ref="BD24:BD25"/>
    <mergeCell ref="BA28:BA29"/>
    <mergeCell ref="BB28:BB29"/>
    <mergeCell ref="BC28:BC29"/>
    <mergeCell ref="BD28:BD29"/>
    <mergeCell ref="AT68:AT69"/>
    <mergeCell ref="AU68:AU69"/>
    <mergeCell ref="AV68:AV69"/>
    <mergeCell ref="AW68:AW69"/>
    <mergeCell ref="AT64:AT65"/>
    <mergeCell ref="AU64:AU65"/>
    <mergeCell ref="AV64:AV65"/>
    <mergeCell ref="AW64:AW65"/>
    <mergeCell ref="AU42:AU43"/>
    <mergeCell ref="AV42:AV43"/>
    <mergeCell ref="AW42:AW43"/>
    <mergeCell ref="AT24:AT25"/>
    <mergeCell ref="AU24:AU25"/>
    <mergeCell ref="AV24:AV25"/>
    <mergeCell ref="AW24:AW25"/>
    <mergeCell ref="AT28:AT29"/>
    <mergeCell ref="BA46:BA47"/>
    <mergeCell ref="BB46:BB47"/>
    <mergeCell ref="BC46:BC47"/>
    <mergeCell ref="BD46:BD47"/>
    <mergeCell ref="BA50:BA51"/>
    <mergeCell ref="BB50:BB51"/>
    <mergeCell ref="BC50:BC51"/>
    <mergeCell ref="BD50:BD51"/>
    <mergeCell ref="BA32:BA33"/>
    <mergeCell ref="BB32:BB33"/>
    <mergeCell ref="BC32:BC33"/>
    <mergeCell ref="BD32:BD33"/>
    <mergeCell ref="BA42:BA43"/>
    <mergeCell ref="BB42:BB43"/>
    <mergeCell ref="BC42:BC43"/>
    <mergeCell ref="BD42:BD43"/>
    <mergeCell ref="BH28:BH29"/>
    <mergeCell ref="BI28:BI29"/>
    <mergeCell ref="BJ28:BJ29"/>
    <mergeCell ref="BK28:BK29"/>
    <mergeCell ref="BA68:BA69"/>
    <mergeCell ref="BB68:BB69"/>
    <mergeCell ref="BC68:BC69"/>
    <mergeCell ref="BD68:BD69"/>
    <mergeCell ref="BE12:BK12"/>
    <mergeCell ref="BE14:BJ14"/>
    <mergeCell ref="BK14:BK16"/>
    <mergeCell ref="BE15:BE16"/>
    <mergeCell ref="BF15:BG15"/>
    <mergeCell ref="BH15:BJ15"/>
    <mergeCell ref="BI16:BJ16"/>
    <mergeCell ref="BI17:BJ17"/>
    <mergeCell ref="BA60:BA61"/>
    <mergeCell ref="BB60:BB61"/>
    <mergeCell ref="BC60:BC61"/>
    <mergeCell ref="BD60:BD61"/>
    <mergeCell ref="BA64:BA65"/>
    <mergeCell ref="BB64:BB65"/>
    <mergeCell ref="BC64:BC65"/>
    <mergeCell ref="BD64:BD65"/>
    <mergeCell ref="BL12:BR12"/>
    <mergeCell ref="BL14:BQ14"/>
    <mergeCell ref="BR14:BR16"/>
    <mergeCell ref="BL15:BL16"/>
    <mergeCell ref="BM15:BN15"/>
    <mergeCell ref="BO15:BQ15"/>
    <mergeCell ref="BP16:BQ16"/>
    <mergeCell ref="BP17:BQ17"/>
    <mergeCell ref="BH60:BH61"/>
    <mergeCell ref="BI60:BI61"/>
    <mergeCell ref="BJ60:BJ61"/>
    <mergeCell ref="BK60:BK61"/>
    <mergeCell ref="BH46:BH47"/>
    <mergeCell ref="BI46:BI47"/>
    <mergeCell ref="BJ46:BJ47"/>
    <mergeCell ref="BK46:BK47"/>
    <mergeCell ref="BH50:BH51"/>
    <mergeCell ref="BI50:BI51"/>
    <mergeCell ref="BJ50:BJ51"/>
    <mergeCell ref="BK50:BK51"/>
    <mergeCell ref="BH32:BH33"/>
    <mergeCell ref="BI32:BI33"/>
    <mergeCell ref="BJ32:BJ33"/>
    <mergeCell ref="BK32:BK33"/>
    <mergeCell ref="BO24:BO25"/>
    <mergeCell ref="BP24:BP25"/>
    <mergeCell ref="BQ24:BQ25"/>
    <mergeCell ref="BR24:BR25"/>
    <mergeCell ref="BO28:BO29"/>
    <mergeCell ref="BP28:BP29"/>
    <mergeCell ref="BQ28:BQ29"/>
    <mergeCell ref="BR28:BR29"/>
    <mergeCell ref="BH68:BH69"/>
    <mergeCell ref="BI68:BI69"/>
    <mergeCell ref="BJ68:BJ69"/>
    <mergeCell ref="BK68:BK69"/>
    <mergeCell ref="BH64:BH65"/>
    <mergeCell ref="BI64:BI65"/>
    <mergeCell ref="BJ64:BJ65"/>
    <mergeCell ref="BK64:BK65"/>
    <mergeCell ref="BH42:BH43"/>
    <mergeCell ref="BI42:BI43"/>
    <mergeCell ref="BJ42:BJ43"/>
    <mergeCell ref="BK42:BK43"/>
    <mergeCell ref="BH24:BH25"/>
    <mergeCell ref="BI24:BI25"/>
    <mergeCell ref="BJ24:BJ25"/>
    <mergeCell ref="BK24:BK25"/>
    <mergeCell ref="BO46:BO47"/>
    <mergeCell ref="BP46:BP47"/>
    <mergeCell ref="BQ46:BQ47"/>
    <mergeCell ref="BR46:BR47"/>
    <mergeCell ref="BO50:BO51"/>
    <mergeCell ref="BP50:BP51"/>
    <mergeCell ref="BQ50:BQ51"/>
    <mergeCell ref="BR50:BR51"/>
    <mergeCell ref="BO32:BO33"/>
    <mergeCell ref="BP32:BP33"/>
    <mergeCell ref="BQ32:BQ33"/>
    <mergeCell ref="BR32:BR33"/>
    <mergeCell ref="BO42:BO43"/>
    <mergeCell ref="BP42:BP43"/>
    <mergeCell ref="BQ42:BQ43"/>
    <mergeCell ref="BR42:BR43"/>
    <mergeCell ref="BV28:BV29"/>
    <mergeCell ref="BW28:BW29"/>
    <mergeCell ref="BX28:BX29"/>
    <mergeCell ref="BY28:BY29"/>
    <mergeCell ref="BO68:BO69"/>
    <mergeCell ref="BP68:BP69"/>
    <mergeCell ref="BQ68:BQ69"/>
    <mergeCell ref="BR68:BR69"/>
    <mergeCell ref="BS12:BY12"/>
    <mergeCell ref="BS14:BX14"/>
    <mergeCell ref="BY14:BY16"/>
    <mergeCell ref="BS15:BS16"/>
    <mergeCell ref="BT15:BU15"/>
    <mergeCell ref="BV15:BX15"/>
    <mergeCell ref="BW16:BX16"/>
    <mergeCell ref="BW17:BX17"/>
    <mergeCell ref="BO60:BO61"/>
    <mergeCell ref="BP60:BP61"/>
    <mergeCell ref="BQ60:BQ61"/>
    <mergeCell ref="BR60:BR61"/>
    <mergeCell ref="BO64:BO65"/>
    <mergeCell ref="BP64:BP65"/>
    <mergeCell ref="BQ64:BQ65"/>
    <mergeCell ref="BR64:BR65"/>
    <mergeCell ref="BZ12:CF12"/>
    <mergeCell ref="BZ14:CE14"/>
    <mergeCell ref="CF14:CF16"/>
    <mergeCell ref="BZ15:BZ16"/>
    <mergeCell ref="CA15:CB15"/>
    <mergeCell ref="CC15:CE15"/>
    <mergeCell ref="CD16:CE16"/>
    <mergeCell ref="CD17:CE17"/>
    <mergeCell ref="BV60:BV61"/>
    <mergeCell ref="BW60:BW61"/>
    <mergeCell ref="BX60:BX61"/>
    <mergeCell ref="BY60:BY61"/>
    <mergeCell ref="BV46:BV47"/>
    <mergeCell ref="BW46:BW47"/>
    <mergeCell ref="BX46:BX47"/>
    <mergeCell ref="BY46:BY47"/>
    <mergeCell ref="BV50:BV51"/>
    <mergeCell ref="BW50:BW51"/>
    <mergeCell ref="BX50:BX51"/>
    <mergeCell ref="BY50:BY51"/>
    <mergeCell ref="BV32:BV33"/>
    <mergeCell ref="BW32:BW33"/>
    <mergeCell ref="BX32:BX33"/>
    <mergeCell ref="BY32:BY33"/>
    <mergeCell ref="CC24:CC25"/>
    <mergeCell ref="CD24:CD25"/>
    <mergeCell ref="CE24:CE25"/>
    <mergeCell ref="CF24:CF25"/>
    <mergeCell ref="CC28:CC29"/>
    <mergeCell ref="CD28:CD29"/>
    <mergeCell ref="CE28:CE29"/>
    <mergeCell ref="CF28:CF29"/>
    <mergeCell ref="BV68:BV69"/>
    <mergeCell ref="BW68:BW69"/>
    <mergeCell ref="BX68:BX69"/>
    <mergeCell ref="BY68:BY69"/>
    <mergeCell ref="BV64:BV65"/>
    <mergeCell ref="BW64:BW65"/>
    <mergeCell ref="BX64:BX65"/>
    <mergeCell ref="BY64:BY65"/>
    <mergeCell ref="BV42:BV43"/>
    <mergeCell ref="BW42:BW43"/>
    <mergeCell ref="BX42:BX43"/>
    <mergeCell ref="BY42:BY43"/>
    <mergeCell ref="BV24:BV25"/>
    <mergeCell ref="BW24:BW25"/>
    <mergeCell ref="BX24:BX25"/>
    <mergeCell ref="BY24:BY25"/>
    <mergeCell ref="CC46:CC47"/>
    <mergeCell ref="CD46:CD47"/>
    <mergeCell ref="CE46:CE47"/>
    <mergeCell ref="CF46:CF47"/>
    <mergeCell ref="CC50:CC51"/>
    <mergeCell ref="CD50:CD51"/>
    <mergeCell ref="CE50:CE51"/>
    <mergeCell ref="CF50:CF51"/>
    <mergeCell ref="CC32:CC33"/>
    <mergeCell ref="CD32:CD33"/>
    <mergeCell ref="CE32:CE33"/>
    <mergeCell ref="CF32:CF33"/>
    <mergeCell ref="CC42:CC43"/>
    <mergeCell ref="CD42:CD43"/>
    <mergeCell ref="CE42:CE43"/>
    <mergeCell ref="CF42:CF43"/>
    <mergeCell ref="CC68:CC69"/>
    <mergeCell ref="CD68:CD69"/>
    <mergeCell ref="CE68:CE69"/>
    <mergeCell ref="CF68:CF69"/>
    <mergeCell ref="CC60:CC61"/>
    <mergeCell ref="CD60:CD61"/>
    <mergeCell ref="CE60:CE61"/>
    <mergeCell ref="CF60:CF61"/>
    <mergeCell ref="CC64:CC65"/>
    <mergeCell ref="CD64:CD65"/>
    <mergeCell ref="CE64:CE65"/>
    <mergeCell ref="CF64:CF65"/>
  </mergeCells>
  <dataValidations count="11">
    <dataValidation allowBlank="1" sqref="WYE983106:WYP983112 LS65602:MD65608 VO65602:VZ65608 AFK65602:AFV65608 APG65602:APR65608 AZC65602:AZN65608 BIY65602:BJJ65608 BSU65602:BTF65608 CCQ65602:CDB65608 CMM65602:CMX65608 CWI65602:CWT65608 DGE65602:DGP65608 DQA65602:DQL65608 DZW65602:EAH65608 EJS65602:EKD65608 ETO65602:ETZ65608 FDK65602:FDV65608 FNG65602:FNR65608 FXC65602:FXN65608 GGY65602:GHJ65608 GQU65602:GRF65608 HAQ65602:HBB65608 HKM65602:HKX65608 HUI65602:HUT65608 IEE65602:IEP65608 IOA65602:IOL65608 IXW65602:IYH65608 JHS65602:JID65608 JRO65602:JRZ65608 KBK65602:KBV65608 KLG65602:KLR65608 KVC65602:KVN65608 LEY65602:LFJ65608 LOU65602:LPF65608 LYQ65602:LZB65608 MIM65602:MIX65608 MSI65602:MST65608 NCE65602:NCP65608 NMA65602:NML65608 NVW65602:NWH65608 OFS65602:OGD65608 OPO65602:OPZ65608 OZK65602:OZV65608 PJG65602:PJR65608 PTC65602:PTN65608 QCY65602:QDJ65608 QMU65602:QNF65608 QWQ65602:QXB65608 RGM65602:RGX65608 RQI65602:RQT65608 SAE65602:SAP65608 SKA65602:SKL65608 STW65602:SUH65608 TDS65602:TED65608 TNO65602:TNZ65608 TXK65602:TXV65608 UHG65602:UHR65608 URC65602:URN65608 VAY65602:VBJ65608 VKU65602:VLF65608 VUQ65602:VVB65608 WEM65602:WEX65608 WOI65602:WOT65608 WYE65602:WYP65608 LS131138:MD131144 VO131138:VZ131144 AFK131138:AFV131144 APG131138:APR131144 AZC131138:AZN131144 BIY131138:BJJ131144 BSU131138:BTF131144 CCQ131138:CDB131144 CMM131138:CMX131144 CWI131138:CWT131144 DGE131138:DGP131144 DQA131138:DQL131144 DZW131138:EAH131144 EJS131138:EKD131144 ETO131138:ETZ131144 FDK131138:FDV131144 FNG131138:FNR131144 FXC131138:FXN131144 GGY131138:GHJ131144 GQU131138:GRF131144 HAQ131138:HBB131144 HKM131138:HKX131144 HUI131138:HUT131144 IEE131138:IEP131144 IOA131138:IOL131144 IXW131138:IYH131144 JHS131138:JID131144 JRO131138:JRZ131144 KBK131138:KBV131144 KLG131138:KLR131144 KVC131138:KVN131144 LEY131138:LFJ131144 LOU131138:LPF131144 LYQ131138:LZB131144 MIM131138:MIX131144 MSI131138:MST131144 NCE131138:NCP131144 NMA131138:NML131144 NVW131138:NWH131144 OFS131138:OGD131144 OPO131138:OPZ131144 OZK131138:OZV131144 PJG131138:PJR131144 PTC131138:PTN131144 QCY131138:QDJ131144 QMU131138:QNF131144 QWQ131138:QXB131144 RGM131138:RGX131144 RQI131138:RQT131144 SAE131138:SAP131144 SKA131138:SKL131144 STW131138:SUH131144 TDS131138:TED131144 TNO131138:TNZ131144 TXK131138:TXV131144 UHG131138:UHR131144 URC131138:URN131144 VAY131138:VBJ131144 VKU131138:VLF131144 VUQ131138:VVB131144 WEM131138:WEX131144 WOI131138:WOT131144 WYE131138:WYP131144 LS196674:MD196680 VO196674:VZ196680 AFK196674:AFV196680 APG196674:APR196680 AZC196674:AZN196680 BIY196674:BJJ196680 BSU196674:BTF196680 CCQ196674:CDB196680 CMM196674:CMX196680 CWI196674:CWT196680 DGE196674:DGP196680 DQA196674:DQL196680 DZW196674:EAH196680 EJS196674:EKD196680 ETO196674:ETZ196680 FDK196674:FDV196680 FNG196674:FNR196680 FXC196674:FXN196680 GGY196674:GHJ196680 GQU196674:GRF196680 HAQ196674:HBB196680 HKM196674:HKX196680 HUI196674:HUT196680 IEE196674:IEP196680 IOA196674:IOL196680 IXW196674:IYH196680 JHS196674:JID196680 JRO196674:JRZ196680 KBK196674:KBV196680 KLG196674:KLR196680 KVC196674:KVN196680 LEY196674:LFJ196680 LOU196674:LPF196680 LYQ196674:LZB196680 MIM196674:MIX196680 MSI196674:MST196680 NCE196674:NCP196680 NMA196674:NML196680 NVW196674:NWH196680 OFS196674:OGD196680 OPO196674:OPZ196680 OZK196674:OZV196680 PJG196674:PJR196680 PTC196674:PTN196680 QCY196674:QDJ196680 QMU196674:QNF196680 QWQ196674:QXB196680 RGM196674:RGX196680 RQI196674:RQT196680 SAE196674:SAP196680 SKA196674:SKL196680 STW196674:SUH196680 TDS196674:TED196680 TNO196674:TNZ196680 TXK196674:TXV196680 UHG196674:UHR196680 URC196674:URN196680 VAY196674:VBJ196680 VKU196674:VLF196680 VUQ196674:VVB196680 WEM196674:WEX196680 WOI196674:WOT196680 WYE196674:WYP196680 LS262210:MD262216 VO262210:VZ262216 AFK262210:AFV262216 APG262210:APR262216 AZC262210:AZN262216 BIY262210:BJJ262216 BSU262210:BTF262216 CCQ262210:CDB262216 CMM262210:CMX262216 CWI262210:CWT262216 DGE262210:DGP262216 DQA262210:DQL262216 DZW262210:EAH262216 EJS262210:EKD262216 ETO262210:ETZ262216 FDK262210:FDV262216 FNG262210:FNR262216 FXC262210:FXN262216 GGY262210:GHJ262216 GQU262210:GRF262216 HAQ262210:HBB262216 HKM262210:HKX262216 HUI262210:HUT262216 IEE262210:IEP262216 IOA262210:IOL262216 IXW262210:IYH262216 JHS262210:JID262216 JRO262210:JRZ262216 KBK262210:KBV262216 KLG262210:KLR262216 KVC262210:KVN262216 LEY262210:LFJ262216 LOU262210:LPF262216 LYQ262210:LZB262216 MIM262210:MIX262216 MSI262210:MST262216 NCE262210:NCP262216 NMA262210:NML262216 NVW262210:NWH262216 OFS262210:OGD262216 OPO262210:OPZ262216 OZK262210:OZV262216 PJG262210:PJR262216 PTC262210:PTN262216 QCY262210:QDJ262216 QMU262210:QNF262216 QWQ262210:QXB262216 RGM262210:RGX262216 RQI262210:RQT262216 SAE262210:SAP262216 SKA262210:SKL262216 STW262210:SUH262216 TDS262210:TED262216 TNO262210:TNZ262216 TXK262210:TXV262216 UHG262210:UHR262216 URC262210:URN262216 VAY262210:VBJ262216 VKU262210:VLF262216 VUQ262210:VVB262216 WEM262210:WEX262216 WOI262210:WOT262216 WYE262210:WYP262216 LS327746:MD327752 VO327746:VZ327752 AFK327746:AFV327752 APG327746:APR327752 AZC327746:AZN327752 BIY327746:BJJ327752 BSU327746:BTF327752 CCQ327746:CDB327752 CMM327746:CMX327752 CWI327746:CWT327752 DGE327746:DGP327752 DQA327746:DQL327752 DZW327746:EAH327752 EJS327746:EKD327752 ETO327746:ETZ327752 FDK327746:FDV327752 FNG327746:FNR327752 FXC327746:FXN327752 GGY327746:GHJ327752 GQU327746:GRF327752 HAQ327746:HBB327752 HKM327746:HKX327752 HUI327746:HUT327752 IEE327746:IEP327752 IOA327746:IOL327752 IXW327746:IYH327752 JHS327746:JID327752 JRO327746:JRZ327752 KBK327746:KBV327752 KLG327746:KLR327752 KVC327746:KVN327752 LEY327746:LFJ327752 LOU327746:LPF327752 LYQ327746:LZB327752 MIM327746:MIX327752 MSI327746:MST327752 NCE327746:NCP327752 NMA327746:NML327752 NVW327746:NWH327752 OFS327746:OGD327752 OPO327746:OPZ327752 OZK327746:OZV327752 PJG327746:PJR327752 PTC327746:PTN327752 QCY327746:QDJ327752 QMU327746:QNF327752 QWQ327746:QXB327752 RGM327746:RGX327752 RQI327746:RQT327752 SAE327746:SAP327752 SKA327746:SKL327752 STW327746:SUH327752 TDS327746:TED327752 TNO327746:TNZ327752 TXK327746:TXV327752 UHG327746:UHR327752 URC327746:URN327752 VAY327746:VBJ327752 VKU327746:VLF327752 VUQ327746:VVB327752 WEM327746:WEX327752 WOI327746:WOT327752 WYE327746:WYP327752 LS393282:MD393288 VO393282:VZ393288 AFK393282:AFV393288 APG393282:APR393288 AZC393282:AZN393288 BIY393282:BJJ393288 BSU393282:BTF393288 CCQ393282:CDB393288 CMM393282:CMX393288 CWI393282:CWT393288 DGE393282:DGP393288 DQA393282:DQL393288 DZW393282:EAH393288 EJS393282:EKD393288 ETO393282:ETZ393288 FDK393282:FDV393288 FNG393282:FNR393288 FXC393282:FXN393288 GGY393282:GHJ393288 GQU393282:GRF393288 HAQ393282:HBB393288 HKM393282:HKX393288 HUI393282:HUT393288 IEE393282:IEP393288 IOA393282:IOL393288 IXW393282:IYH393288 JHS393282:JID393288 JRO393282:JRZ393288 KBK393282:KBV393288 KLG393282:KLR393288 KVC393282:KVN393288 LEY393282:LFJ393288 LOU393282:LPF393288 LYQ393282:LZB393288 MIM393282:MIX393288 MSI393282:MST393288 NCE393282:NCP393288 NMA393282:NML393288 NVW393282:NWH393288 OFS393282:OGD393288 OPO393282:OPZ393288 OZK393282:OZV393288 PJG393282:PJR393288 PTC393282:PTN393288 QCY393282:QDJ393288 QMU393282:QNF393288 QWQ393282:QXB393288 RGM393282:RGX393288 RQI393282:RQT393288 SAE393282:SAP393288 SKA393282:SKL393288 STW393282:SUH393288 TDS393282:TED393288 TNO393282:TNZ393288 TXK393282:TXV393288 UHG393282:UHR393288 URC393282:URN393288 VAY393282:VBJ393288 VKU393282:VLF393288 VUQ393282:VVB393288 WEM393282:WEX393288 WOI393282:WOT393288 WYE393282:WYP393288 LS458818:MD458824 VO458818:VZ458824 AFK458818:AFV458824 APG458818:APR458824 AZC458818:AZN458824 BIY458818:BJJ458824 BSU458818:BTF458824 CCQ458818:CDB458824 CMM458818:CMX458824 CWI458818:CWT458824 DGE458818:DGP458824 DQA458818:DQL458824 DZW458818:EAH458824 EJS458818:EKD458824 ETO458818:ETZ458824 FDK458818:FDV458824 FNG458818:FNR458824 FXC458818:FXN458824 GGY458818:GHJ458824 GQU458818:GRF458824 HAQ458818:HBB458824 HKM458818:HKX458824 HUI458818:HUT458824 IEE458818:IEP458824 IOA458818:IOL458824 IXW458818:IYH458824 JHS458818:JID458824 JRO458818:JRZ458824 KBK458818:KBV458824 KLG458818:KLR458824 KVC458818:KVN458824 LEY458818:LFJ458824 LOU458818:LPF458824 LYQ458818:LZB458824 MIM458818:MIX458824 MSI458818:MST458824 NCE458818:NCP458824 NMA458818:NML458824 NVW458818:NWH458824 OFS458818:OGD458824 OPO458818:OPZ458824 OZK458818:OZV458824 PJG458818:PJR458824 PTC458818:PTN458824 QCY458818:QDJ458824 QMU458818:QNF458824 QWQ458818:QXB458824 RGM458818:RGX458824 RQI458818:RQT458824 SAE458818:SAP458824 SKA458818:SKL458824 STW458818:SUH458824 TDS458818:TED458824 TNO458818:TNZ458824 TXK458818:TXV458824 UHG458818:UHR458824 URC458818:URN458824 VAY458818:VBJ458824 VKU458818:VLF458824 VUQ458818:VVB458824 WEM458818:WEX458824 WOI458818:WOT458824 WYE458818:WYP458824 LS524354:MD524360 VO524354:VZ524360 AFK524354:AFV524360 APG524354:APR524360 AZC524354:AZN524360 BIY524354:BJJ524360 BSU524354:BTF524360 CCQ524354:CDB524360 CMM524354:CMX524360 CWI524354:CWT524360 DGE524354:DGP524360 DQA524354:DQL524360 DZW524354:EAH524360 EJS524354:EKD524360 ETO524354:ETZ524360 FDK524354:FDV524360 FNG524354:FNR524360 FXC524354:FXN524360 GGY524354:GHJ524360 GQU524354:GRF524360 HAQ524354:HBB524360 HKM524354:HKX524360 HUI524354:HUT524360 IEE524354:IEP524360 IOA524354:IOL524360 IXW524354:IYH524360 JHS524354:JID524360 JRO524354:JRZ524360 KBK524354:KBV524360 KLG524354:KLR524360 KVC524354:KVN524360 LEY524354:LFJ524360 LOU524354:LPF524360 LYQ524354:LZB524360 MIM524354:MIX524360 MSI524354:MST524360 NCE524354:NCP524360 NMA524354:NML524360 NVW524354:NWH524360 OFS524354:OGD524360 OPO524354:OPZ524360 OZK524354:OZV524360 PJG524354:PJR524360 PTC524354:PTN524360 QCY524354:QDJ524360 QMU524354:QNF524360 QWQ524354:QXB524360 RGM524354:RGX524360 RQI524354:RQT524360 SAE524354:SAP524360 SKA524354:SKL524360 STW524354:SUH524360 TDS524354:TED524360 TNO524354:TNZ524360 TXK524354:TXV524360 UHG524354:UHR524360 URC524354:URN524360 VAY524354:VBJ524360 VKU524354:VLF524360 VUQ524354:VVB524360 WEM524354:WEX524360 WOI524354:WOT524360 WYE524354:WYP524360 LS589890:MD589896 VO589890:VZ589896 AFK589890:AFV589896 APG589890:APR589896 AZC589890:AZN589896 BIY589890:BJJ589896 BSU589890:BTF589896 CCQ589890:CDB589896 CMM589890:CMX589896 CWI589890:CWT589896 DGE589890:DGP589896 DQA589890:DQL589896 DZW589890:EAH589896 EJS589890:EKD589896 ETO589890:ETZ589896 FDK589890:FDV589896 FNG589890:FNR589896 FXC589890:FXN589896 GGY589890:GHJ589896 GQU589890:GRF589896 HAQ589890:HBB589896 HKM589890:HKX589896 HUI589890:HUT589896 IEE589890:IEP589896 IOA589890:IOL589896 IXW589890:IYH589896 JHS589890:JID589896 JRO589890:JRZ589896 KBK589890:KBV589896 KLG589890:KLR589896 KVC589890:KVN589896 LEY589890:LFJ589896 LOU589890:LPF589896 LYQ589890:LZB589896 MIM589890:MIX589896 MSI589890:MST589896 NCE589890:NCP589896 NMA589890:NML589896 NVW589890:NWH589896 OFS589890:OGD589896 OPO589890:OPZ589896 OZK589890:OZV589896 PJG589890:PJR589896 PTC589890:PTN589896 QCY589890:QDJ589896 QMU589890:QNF589896 QWQ589890:QXB589896 RGM589890:RGX589896 RQI589890:RQT589896 SAE589890:SAP589896 SKA589890:SKL589896 STW589890:SUH589896 TDS589890:TED589896 TNO589890:TNZ589896 TXK589890:TXV589896 UHG589890:UHR589896 URC589890:URN589896 VAY589890:VBJ589896 VKU589890:VLF589896 VUQ589890:VVB589896 WEM589890:WEX589896 WOI589890:WOT589896 WYE589890:WYP589896 LS655426:MD655432 VO655426:VZ655432 AFK655426:AFV655432 APG655426:APR655432 AZC655426:AZN655432 BIY655426:BJJ655432 BSU655426:BTF655432 CCQ655426:CDB655432 CMM655426:CMX655432 CWI655426:CWT655432 DGE655426:DGP655432 DQA655426:DQL655432 DZW655426:EAH655432 EJS655426:EKD655432 ETO655426:ETZ655432 FDK655426:FDV655432 FNG655426:FNR655432 FXC655426:FXN655432 GGY655426:GHJ655432 GQU655426:GRF655432 HAQ655426:HBB655432 HKM655426:HKX655432 HUI655426:HUT655432 IEE655426:IEP655432 IOA655426:IOL655432 IXW655426:IYH655432 JHS655426:JID655432 JRO655426:JRZ655432 KBK655426:KBV655432 KLG655426:KLR655432 KVC655426:KVN655432 LEY655426:LFJ655432 LOU655426:LPF655432 LYQ655426:LZB655432 MIM655426:MIX655432 MSI655426:MST655432 NCE655426:NCP655432 NMA655426:NML655432 NVW655426:NWH655432 OFS655426:OGD655432 OPO655426:OPZ655432 OZK655426:OZV655432 PJG655426:PJR655432 PTC655426:PTN655432 QCY655426:QDJ655432 QMU655426:QNF655432 QWQ655426:QXB655432 RGM655426:RGX655432 RQI655426:RQT655432 SAE655426:SAP655432 SKA655426:SKL655432 STW655426:SUH655432 TDS655426:TED655432 TNO655426:TNZ655432 TXK655426:TXV655432 UHG655426:UHR655432 URC655426:URN655432 VAY655426:VBJ655432 VKU655426:VLF655432 VUQ655426:VVB655432 WEM655426:WEX655432 WOI655426:WOT655432 WYE655426:WYP655432 LS720962:MD720968 VO720962:VZ720968 AFK720962:AFV720968 APG720962:APR720968 AZC720962:AZN720968 BIY720962:BJJ720968 BSU720962:BTF720968 CCQ720962:CDB720968 CMM720962:CMX720968 CWI720962:CWT720968 DGE720962:DGP720968 DQA720962:DQL720968 DZW720962:EAH720968 EJS720962:EKD720968 ETO720962:ETZ720968 FDK720962:FDV720968 FNG720962:FNR720968 FXC720962:FXN720968 GGY720962:GHJ720968 GQU720962:GRF720968 HAQ720962:HBB720968 HKM720962:HKX720968 HUI720962:HUT720968 IEE720962:IEP720968 IOA720962:IOL720968 IXW720962:IYH720968 JHS720962:JID720968 JRO720962:JRZ720968 KBK720962:KBV720968 KLG720962:KLR720968 KVC720962:KVN720968 LEY720962:LFJ720968 LOU720962:LPF720968 LYQ720962:LZB720968 MIM720962:MIX720968 MSI720962:MST720968 NCE720962:NCP720968 NMA720962:NML720968 NVW720962:NWH720968 OFS720962:OGD720968 OPO720962:OPZ720968 OZK720962:OZV720968 PJG720962:PJR720968 PTC720962:PTN720968 QCY720962:QDJ720968 QMU720962:QNF720968 QWQ720962:QXB720968 RGM720962:RGX720968 RQI720962:RQT720968 SAE720962:SAP720968 SKA720962:SKL720968 STW720962:SUH720968 TDS720962:TED720968 TNO720962:TNZ720968 TXK720962:TXV720968 UHG720962:UHR720968 URC720962:URN720968 VAY720962:VBJ720968 VKU720962:VLF720968 VUQ720962:VVB720968 WEM720962:WEX720968 WOI720962:WOT720968 WYE720962:WYP720968 LS786498:MD786504 VO786498:VZ786504 AFK786498:AFV786504 APG786498:APR786504 AZC786498:AZN786504 BIY786498:BJJ786504 BSU786498:BTF786504 CCQ786498:CDB786504 CMM786498:CMX786504 CWI786498:CWT786504 DGE786498:DGP786504 DQA786498:DQL786504 DZW786498:EAH786504 EJS786498:EKD786504 ETO786498:ETZ786504 FDK786498:FDV786504 FNG786498:FNR786504 FXC786498:FXN786504 GGY786498:GHJ786504 GQU786498:GRF786504 HAQ786498:HBB786504 HKM786498:HKX786504 HUI786498:HUT786504 IEE786498:IEP786504 IOA786498:IOL786504 IXW786498:IYH786504 JHS786498:JID786504 JRO786498:JRZ786504 KBK786498:KBV786504 KLG786498:KLR786504 KVC786498:KVN786504 LEY786498:LFJ786504 LOU786498:LPF786504 LYQ786498:LZB786504 MIM786498:MIX786504 MSI786498:MST786504 NCE786498:NCP786504 NMA786498:NML786504 NVW786498:NWH786504 OFS786498:OGD786504 OPO786498:OPZ786504 OZK786498:OZV786504 PJG786498:PJR786504 PTC786498:PTN786504 QCY786498:QDJ786504 QMU786498:QNF786504 QWQ786498:QXB786504 RGM786498:RGX786504 RQI786498:RQT786504 SAE786498:SAP786504 SKA786498:SKL786504 STW786498:SUH786504 TDS786498:TED786504 TNO786498:TNZ786504 TXK786498:TXV786504 UHG786498:UHR786504 URC786498:URN786504 VAY786498:VBJ786504 VKU786498:VLF786504 VUQ786498:VVB786504 WEM786498:WEX786504 WOI786498:WOT786504 WYE786498:WYP786504 LS852034:MD852040 VO852034:VZ852040 AFK852034:AFV852040 APG852034:APR852040 AZC852034:AZN852040 BIY852034:BJJ852040 BSU852034:BTF852040 CCQ852034:CDB852040 CMM852034:CMX852040 CWI852034:CWT852040 DGE852034:DGP852040 DQA852034:DQL852040 DZW852034:EAH852040 EJS852034:EKD852040 ETO852034:ETZ852040 FDK852034:FDV852040 FNG852034:FNR852040 FXC852034:FXN852040 GGY852034:GHJ852040 GQU852034:GRF852040 HAQ852034:HBB852040 HKM852034:HKX852040 HUI852034:HUT852040 IEE852034:IEP852040 IOA852034:IOL852040 IXW852034:IYH852040 JHS852034:JID852040 JRO852034:JRZ852040 KBK852034:KBV852040 KLG852034:KLR852040 KVC852034:KVN852040 LEY852034:LFJ852040 LOU852034:LPF852040 LYQ852034:LZB852040 MIM852034:MIX852040 MSI852034:MST852040 NCE852034:NCP852040 NMA852034:NML852040 NVW852034:NWH852040 OFS852034:OGD852040 OPO852034:OPZ852040 OZK852034:OZV852040 PJG852034:PJR852040 PTC852034:PTN852040 QCY852034:QDJ852040 QMU852034:QNF852040 QWQ852034:QXB852040 RGM852034:RGX852040 RQI852034:RQT852040 SAE852034:SAP852040 SKA852034:SKL852040 STW852034:SUH852040 TDS852034:TED852040 TNO852034:TNZ852040 TXK852034:TXV852040 UHG852034:UHR852040 URC852034:URN852040 VAY852034:VBJ852040 VKU852034:VLF852040 VUQ852034:VVB852040 WEM852034:WEX852040 WOI852034:WOT852040 WYE852034:WYP852040 LS917570:MD917576 VO917570:VZ917576 AFK917570:AFV917576 APG917570:APR917576 AZC917570:AZN917576 BIY917570:BJJ917576 BSU917570:BTF917576 CCQ917570:CDB917576 CMM917570:CMX917576 CWI917570:CWT917576 DGE917570:DGP917576 DQA917570:DQL917576 DZW917570:EAH917576 EJS917570:EKD917576 ETO917570:ETZ917576 FDK917570:FDV917576 FNG917570:FNR917576 FXC917570:FXN917576 GGY917570:GHJ917576 GQU917570:GRF917576 HAQ917570:HBB917576 HKM917570:HKX917576 HUI917570:HUT917576 IEE917570:IEP917576 IOA917570:IOL917576 IXW917570:IYH917576 JHS917570:JID917576 JRO917570:JRZ917576 KBK917570:KBV917576 KLG917570:KLR917576 KVC917570:KVN917576 LEY917570:LFJ917576 LOU917570:LPF917576 LYQ917570:LZB917576 MIM917570:MIX917576 MSI917570:MST917576 NCE917570:NCP917576 NMA917570:NML917576 NVW917570:NWH917576 OFS917570:OGD917576 OPO917570:OPZ917576 OZK917570:OZV917576 PJG917570:PJR917576 PTC917570:PTN917576 QCY917570:QDJ917576 QMU917570:QNF917576 QWQ917570:QXB917576 RGM917570:RGX917576 RQI917570:RQT917576 SAE917570:SAP917576 SKA917570:SKL917576 STW917570:SUH917576 TDS917570:TED917576 TNO917570:TNZ917576 TXK917570:TXV917576 UHG917570:UHR917576 URC917570:URN917576 VAY917570:VBJ917576 VKU917570:VLF917576 VUQ917570:VVB917576 WEM917570:WEX917576 WOI917570:WOT917576 WYE917570:WYP917576 LS983106:MD983112 VO983106:VZ983112 AFK983106:AFV983112 APG983106:APR983112 AZC983106:AZN983112 BIY983106:BJJ983112 BSU983106:BTF983112 CCQ983106:CDB983112 CMM983106:CMX983112 CWI983106:CWT983112 DGE983106:DGP983112 DQA983106:DQL983112 DZW983106:EAH983112 EJS983106:EKD983112 ETO983106:ETZ983112 FDK983106:FDV983112 FNG983106:FNR983112 FXC983106:FXN983112 GGY983106:GHJ983112 GQU983106:GRF983112 HAQ983106:HBB983112 HKM983106:HKX983112 HUI983106:HUT983112 IEE983106:IEP983112 IOA983106:IOL983112 IXW983106:IYH983112 JHS983106:JID983112 JRO983106:JRZ983112 KBK983106:KBV983112 KLG983106:KLR983112 KVC983106:KVN983112 LEY983106:LFJ983112 LOU983106:LPF983112 LYQ983106:LZB983112 MIM983106:MIX983112 MSI983106:MST983112 NCE983106:NCP983112 NMA983106:NML983112 NVW983106:NWH983112 OFS983106:OGD983112 OPO983106:OPZ983112 OZK983106:OZV983112 PJG983106:PJR983112 PTC983106:PTN983112 QCY983106:QDJ983112 QMU983106:QNF983112 QWQ983106:QXB983112 RGM983106:RGX983112 RQI983106:RQT983112 SAE983106:SAP983112 SKA983106:SKL983112 STW983106:SUH983112 TDS983106:TED983112 TNO983106:TNZ983112 TXK983106:TXV983112 UHG983106:UHR983112 URC983106:URN983112 VAY983106:VBJ983112 VKU983106:VLF983112 VUQ983106:VVB983112 WEM983106:WEX983112 WOI983106:WOT983112 APG70:APR72 AZC70:AZN72 AZC52:AZN54 BIY70:BJJ72 BSU70:BTF72 CCQ70:CDB72 CMM70:CMX72 CWI70:CWT72 DGE70:DGP72 DQA70:DQL72 DZW70:EAH72 EJS70:EKD72 ETO70:ETZ72 FDK70:FDV72 FNG70:FNR72 FXC70:FXN72 GGY70:GHJ72 GQU70:GRF72 HAQ70:HBB72 HKM70:HKX72 HUI70:HUT72 IEE70:IEP72 IOA70:IOL72 IXW70:IYH72 JHS70:JID72 JRO70:JRZ72 KBK70:KBV72 KLG70:KLR72 KVC70:KVN72 LEY70:LFJ72 LOU70:LPF72 LYQ70:LZB72 MIM70:MIX72 MSI70:MST72 NCE70:NCP72 NMA70:NML72 NVW70:NWH72 OFS70:OGD72 OPO70:OPZ72 OZK70:OZV72 PJG70:PJR72 PTC70:PTN72 QCY70:QDJ72 QMU70:QNF72 QWQ70:QXB72 RGM70:RGX72 RQI70:RQT72 SAE70:SAP72 SKA70:SKL72 STW70:SUH72 TDS70:TED72 TNO70:TNZ72 TXK70:TXV72 UHG70:UHR72 URC70:URN72 VAY70:VBJ72 VKU70:VLF72 VUQ70:VVB72 WEM70:WEX72 WOI70:WOT72 WYE70:WYP72 LS70:MD72 VO70:VZ72 CG53:CH54 BIY52:BJJ54 BSU52:BTF54 CCQ52:CDB54 CMM52:CMX54 CWI52:CWT54 DGE52:DGP54 DQA52:DQL54 DZW52:EAH54 EJS52:EKD54 ETO52:ETZ54 FDK52:FDV54 FNG52:FNR54 FXC52:FXN54 GGY52:GHJ54 GQU52:GRF54 HAQ52:HBB54 HKM52:HKX54 HUI52:HUT54 IEE52:IEP54 IOA52:IOL54 IXW52:IYH54 JHS52:JID54 JRO52:JRZ54 KBK52:KBV54 KLG52:KLR54 KVC52:KVN54 LEY52:LFJ54 LOU52:LPF54 LYQ52:LZB54 MIM52:MIX54 MSI52:MST54 NCE52:NCP54 NMA52:NML54 NVW52:NWH54 OFS52:OGD54 OPO52:OPZ54 OZK52:OZV54 PJG52:PJR54 PTC52:PTN54 QCY52:QDJ54 QMU52:QNF54 QWQ52:QXB54 RGM52:RGX54 RQI52:RQT54 SAE52:SAP54 SKA52:SKL54 STW52:SUH54 TDS52:TED54 TNO52:TNZ54 TXK52:TXV54 UHG52:UHR54 URC52:URN54 VAY52:VBJ54 VKU52:VLF54 VUQ52:VVB54 WEM52:WEX54 WOI52:WOT54 WYE52:WYP54 LS52:MD54 VO52:VZ54 AFK52:AFV54 CG35:CH36 VO34:VZ36 LS34:MD36 WYE34:WYP36 WOI34:WOT36 WEM34:WEX36 VUQ34:VVB36 VKU34:VLF36 VAY34:VBJ36 URC34:URN36 UHG34:UHR36 TXK34:TXV36 TNO34:TNZ36 TDS34:TED36 STW34:SUH36 SKA34:SKL36 SAE34:SAP36 RQI34:RQT36 RGM34:RGX36 QWQ34:QXB36 QMU34:QNF36 QCY34:QDJ36 PTC34:PTN36 PJG34:PJR36 OZK34:OZV36 OPO34:OPZ36 OFS34:OGD36 NVW34:NWH36 NMA34:NML36 NCE34:NCP36 MSI34:MST36 MIM34:MIX36 LYQ34:LZB36 LOU34:LPF36 LEY34:LFJ36 KVC34:KVN36 KLG34:KLR36 KBK34:KBV36 JRO34:JRZ36 JHS34:JID36 IXW34:IYH36 IOA34:IOL36 IEE34:IEP36 HUI34:HUT36 HKM34:HKX36 HAQ34:HBB36 GQU34:GRF36 GGY34:GHJ36 FXC34:FXN36 FNG34:FNR36 FDK34:FDV36 ETO34:ETZ36 EJS34:EKD36 DZW34:EAH36 DQA34:DQL36 DGE34:DGP36 CWI34:CWT36 CMM34:CMX36 CCQ34:CDB36 BSU34:BTF36 BIY34:BJJ36 AZC34:AZN36 APG34:APR36 CG34 CG52 CG70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30:APR30 AZC30:AZN30 BIY30:BJJ30 BSU30:BTF30 CCQ30:CDB30 CMM30:CMX30 CWI30:CWT30 DGE30:DGP30 DQA30:DQL30 DZW30:EAH30 EJS30:EKD30 ETO30:ETZ30 FDK30:FDV30 FNG30:FNR30 FXC30:FXN30 GGY30:GHJ30 GQU30:GRF30 HAQ30:HBB30 HKM30:HKX30 HUI30:HUT30 IEE30:IEP30 IOA30:IOL30 IXW30:IYH30 JHS30:JID30 JRO30:JRZ30 KBK30:KBV30 KLG30:KLR30 KVC30:KVN30 LEY30:LFJ30 LOU30:LPF30 LYQ30:LZB30 MIM30:MIX30 MSI30:MST30 NCE30:NCP30 NMA30:NML30 NVW30:NWH30 OFS30:OGD30 OPO30:OPZ30 OZK30:OZV30 PJG30:PJR30 PTC30:PTN30 QCY30:QDJ30 QMU30:QNF30 QWQ30:QXB30 RGM30:RGX30 RQI30:RQT30 SAE30:SAP30 SKA30:SKL30 STW30:SUH30 TDS30:TED30 TNO30:TNZ30 TXK30:TXV30 UHG30:UHR30 URC30:URN30 VAY30:VBJ30 VKU30:VLF30 VUQ30:VVB30 WEM30:WEX30 WOI30:WOT30 WYE30:WYP30 LS30:MD30 VO30:VZ30 AFK30:AFV30 AFK34:AFV36 AFK44:AFV44 VO44:VZ44 LS44:MD44 WYE44:WYP44 WOI44:WOT44 WEM44:WEX44 VUQ44:VVB44 VKU44:VLF44 VAY44:VBJ44 URC44:URN44 UHG44:UHR44 TXK44:TXV44 TNO44:TNZ44 TDS44:TED44 STW44:SUH44 SKA44:SKL44 SAE44:SAP44 RQI44:RQT44 RGM44:RGX44 QWQ44:QXB44 QMU44:QNF44 QCY44:QDJ44 PTC44:PTN44 PJG44:PJR44 OZK44:OZV44 OPO44:OPZ44 OFS44:OGD44 NVW44:NWH44 NMA44:NML44 NCE44:NCP44 MSI44:MST44 MIM44:MIX44 LYQ44:LZB44 LOU44:LPF44 LEY44:LFJ44 KVC44:KVN44 KLG44:KLR44 KBK44:KBV44 JRO44:JRZ44 JHS44:JID44 IXW44:IYH44 IOA44:IOL44 IEE44:IEP44 HUI44:HUT44 HKM44:HKX44 HAQ44:HBB44 GQU44:GRF44 GGY44:GHJ44 FXC44:FXN44 FNG44:FNR44 FDK44:FDV44 ETO44:ETZ44 EJS44:EKD44 DZW44:EAH44 DQA44:DQL44 DGE44:DGP44 CWI44:CWT44 CMM44:CMX44 CCQ44:CDB44 BSU44:BTF44 BIY44:BJJ44 AZC44:AZN44 APG44:APR44 AFK48:AFV48 VO48:VZ48 LS48:MD48 WYE48:WYP48 WOI48:WOT48 WEM48:WEX48 VUQ48:VVB48 VKU48:VLF48 VAY48:VBJ48 URC48:URN48 UHG48:UHR48 TXK48:TXV48 TNO48:TNZ48 TDS48:TED48 STW48:SUH48 SKA48:SKL48 SAE48:SAP48 RQI48:RQT48 RGM48:RGX48 QWQ48:QXB48 QMU48:QNF48 QCY48:QDJ48 PTC48:PTN48 PJG48:PJR48 OZK48:OZV48 OPO48:OPZ48 OFS48:OGD48 NVW48:NWH48 NMA48:NML48 NCE48:NCP48 MSI48:MST48 MIM48:MIX48 LYQ48:LZB48 LOU48:LPF48 LEY48:LFJ48 KVC48:KVN48 KLG48:KLR48 KBK48:KBV48 JRO48:JRZ48 JHS48:JID48 IXW48:IYH48 IOA48:IOL48 IEE48:IEP48 HUI48:HUT48 HKM48:HKX48 HAQ48:HBB48 GQU48:GRF48 GGY48:GHJ48 FXC48:FXN48 FNG48:FNR48 FDK48:FDV48 ETO48:ETZ48 EJS48:EKD48 DZW48:EAH48 DQA48:DQL48 DGE48:DGP48 CWI48:CWT48 CMM48:CMX48 CCQ48:CDB48 BSU48:BTF48 BIY48:BJJ48 AZC48:AZN48 APG48:APR48 APG52:APR54 VO62:VZ62 LS62:MD62 WYE62:WYP62 WOI62:WOT62 WEM62:WEX62 VUQ62:VVB62 VKU62:VLF62 VAY62:VBJ62 URC62:URN62 UHG62:UHR62 TXK62:TXV62 TNO62:TNZ62 TDS62:TED62 STW62:SUH62 SKA62:SKL62 SAE62:SAP62 RQI62:RQT62 RGM62:RGX62 QWQ62:QXB62 QMU62:QNF62 QCY62:QDJ62 PTC62:PTN62 PJG62:PJR62 OZK62:OZV62 OPO62:OPZ62 OFS62:OGD62 NVW62:NWH62 NMA62:NML62 NCE62:NCP62 MSI62:MST62 MIM62:MIX62 LYQ62:LZB62 LOU62:LPF62 LEY62:LFJ62 KVC62:KVN62 KLG62:KLR62 KBK62:KBV62 JRO62:JRZ62 JHS62:JID62 IXW62:IYH62 IOA62:IOL62 IEE62:IEP62 HUI62:HUT62 HKM62:HKX62 HAQ62:HBB62 GQU62:GRF62 GGY62:GHJ62 FXC62:FXN62 FNG62:FNR62 FDK62:FDV62 ETO62:ETZ62 EJS62:EKD62 DZW62:EAH62 DQA62:DQL62 DGE62:DGP62 CWI62:CWT62 CMM62:CMX62 CCQ62:CDB62 BSU62:BTF62 BIY62:BJJ62 AZC62:AZN62 APG62:APR62 AFK62:AFV62 VO66:VZ66 LS66:MD66 WYE66:WYP66 WOI66:WOT66 WEM66:WEX66 VUQ66:VVB66 VKU66:VLF66 VAY66:VBJ66 URC66:URN66 UHG66:UHR66 TXK66:TXV66 TNO66:TNZ66 TDS66:TED66 STW66:SUH66 SKA66:SKL66 SAE66:SAP66 RQI66:RQT66 RGM66:RGX66 QWQ66:QXB66 QMU66:QNF66 QCY66:QDJ66 PTC66:PTN66 PJG66:PJR66 OZK66:OZV66 OPO66:OPZ66 OFS66:OGD66 NVW66:NWH66 NMA66:NML66 NCE66:NCP66 MSI66:MST66 MIM66:MIX66 LYQ66:LZB66 LOU66:LPF66 LEY66:LFJ66 KVC66:KVN66 KLG66:KLR66 KBK66:KBV66 JRO66:JRZ66 JHS66:JID66 IXW66:IYH66 IOA66:IOL66 IEE66:IEP66 HUI66:HUT66 HKM66:HKX66 HAQ66:HBB66 GQU66:GRF66 GGY66:GHJ66 FXC66:FXN66 FNG66:FNR66 FDK66:FDV66 ETO66:ETZ66 EJS66:EKD66 DZW66:EAH66 DQA66:DQL66 DGE66:DGP66 CWI66:CWT66 CMM66:CMX66 CCQ66:CDB66 BSU66:BTF66 BIY66:BJJ66 AZC66:AZN66 APG66:APR66 AFK66:AFV66 AFK70:AFV72 L70:CF72 CG71:CH72 L34:CF36 L66:CG66 L48:CG48 L30:CG30 L131138:CH131144 L65602:CH65608 L983106:CH983112 L917570:CH917576 L852034:CH852040 L786498:CH786504 L720962:CH720968 L655426:CH655432 L589890:CH589896 L524354:CH524360 L458818:CH458824 L393282:CH393288 L327746:CH327752 L262210:CH262216 L196674:CH196680 L26:CG26 L44:CG44 L62:CG62 L52:CF54" xr:uid="{00000000-0002-0000-0C00-000000000000}"/>
    <dataValidation allowBlank="1" promptTitle="checkPeriodRange" sqref="Q65601 LX65601 VT65601 AFP65601 APL65601 AZH65601 BJD65601 BSZ65601 CCV65601 CMR65601 CWN65601 DGJ65601 DQF65601 EAB65601 EJX65601 ETT65601 FDP65601 FNL65601 FXH65601 GHD65601 GQZ65601 HAV65601 HKR65601 HUN65601 IEJ65601 IOF65601 IYB65601 JHX65601 JRT65601 KBP65601 KLL65601 KVH65601 LFD65601 LOZ65601 LYV65601 MIR65601 MSN65601 NCJ65601 NMF65601 NWB65601 OFX65601 OPT65601 OZP65601 PJL65601 PTH65601 QDD65601 QMZ65601 QWV65601 RGR65601 RQN65601 SAJ65601 SKF65601 SUB65601 TDX65601 TNT65601 TXP65601 UHL65601 URH65601 VBD65601 VKZ65601 VUV65601 WER65601 WON65601 WYJ65601 Q131137 LX131137 VT131137 AFP131137 APL131137 AZH131137 BJD131137 BSZ131137 CCV131137 CMR131137 CWN131137 DGJ131137 DQF131137 EAB131137 EJX131137 ETT131137 FDP131137 FNL131137 FXH131137 GHD131137 GQZ131137 HAV131137 HKR131137 HUN131137 IEJ131137 IOF131137 IYB131137 JHX131137 JRT131137 KBP131137 KLL131137 KVH131137 LFD131137 LOZ131137 LYV131137 MIR131137 MSN131137 NCJ131137 NMF131137 NWB131137 OFX131137 OPT131137 OZP131137 PJL131137 PTH131137 QDD131137 QMZ131137 QWV131137 RGR131137 RQN131137 SAJ131137 SKF131137 SUB131137 TDX131137 TNT131137 TXP131137 UHL131137 URH131137 VBD131137 VKZ131137 VUV131137 WER131137 WON131137 WYJ131137 Q196673 LX196673 VT196673 AFP196673 APL196673 AZH196673 BJD196673 BSZ196673 CCV196673 CMR196673 CWN196673 DGJ196673 DQF196673 EAB196673 EJX196673 ETT196673 FDP196673 FNL196673 FXH196673 GHD196673 GQZ196673 HAV196673 HKR196673 HUN196673 IEJ196673 IOF196673 IYB196673 JHX196673 JRT196673 KBP196673 KLL196673 KVH196673 LFD196673 LOZ196673 LYV196673 MIR196673 MSN196673 NCJ196673 NMF196673 NWB196673 OFX196673 OPT196673 OZP196673 PJL196673 PTH196673 QDD196673 QMZ196673 QWV196673 RGR196673 RQN196673 SAJ196673 SKF196673 SUB196673 TDX196673 TNT196673 TXP196673 UHL196673 URH196673 VBD196673 VKZ196673 VUV196673 WER196673 WON196673 WYJ196673 Q262209 LX262209 VT262209 AFP262209 APL262209 AZH262209 BJD262209 BSZ262209 CCV262209 CMR262209 CWN262209 DGJ262209 DQF262209 EAB262209 EJX262209 ETT262209 FDP262209 FNL262209 FXH262209 GHD262209 GQZ262209 HAV262209 HKR262209 HUN262209 IEJ262209 IOF262209 IYB262209 JHX262209 JRT262209 KBP262209 KLL262209 KVH262209 LFD262209 LOZ262209 LYV262209 MIR262209 MSN262209 NCJ262209 NMF262209 NWB262209 OFX262209 OPT262209 OZP262209 PJL262209 PTH262209 QDD262209 QMZ262209 QWV262209 RGR262209 RQN262209 SAJ262209 SKF262209 SUB262209 TDX262209 TNT262209 TXP262209 UHL262209 URH262209 VBD262209 VKZ262209 VUV262209 WER262209 WON262209 WYJ262209 Q327745 LX327745 VT327745 AFP327745 APL327745 AZH327745 BJD327745 BSZ327745 CCV327745 CMR327745 CWN327745 DGJ327745 DQF327745 EAB327745 EJX327745 ETT327745 FDP327745 FNL327745 FXH327745 GHD327745 GQZ327745 HAV327745 HKR327745 HUN327745 IEJ327745 IOF327745 IYB327745 JHX327745 JRT327745 KBP327745 KLL327745 KVH327745 LFD327745 LOZ327745 LYV327745 MIR327745 MSN327745 NCJ327745 NMF327745 NWB327745 OFX327745 OPT327745 OZP327745 PJL327745 PTH327745 QDD327745 QMZ327745 QWV327745 RGR327745 RQN327745 SAJ327745 SKF327745 SUB327745 TDX327745 TNT327745 TXP327745 UHL327745 URH327745 VBD327745 VKZ327745 VUV327745 WER327745 WON327745 WYJ327745 Q393281 LX393281 VT393281 AFP393281 APL393281 AZH393281 BJD393281 BSZ393281 CCV393281 CMR393281 CWN393281 DGJ393281 DQF393281 EAB393281 EJX393281 ETT393281 FDP393281 FNL393281 FXH393281 GHD393281 GQZ393281 HAV393281 HKR393281 HUN393281 IEJ393281 IOF393281 IYB393281 JHX393281 JRT393281 KBP393281 KLL393281 KVH393281 LFD393281 LOZ393281 LYV393281 MIR393281 MSN393281 NCJ393281 NMF393281 NWB393281 OFX393281 OPT393281 OZP393281 PJL393281 PTH393281 QDD393281 QMZ393281 QWV393281 RGR393281 RQN393281 SAJ393281 SKF393281 SUB393281 TDX393281 TNT393281 TXP393281 UHL393281 URH393281 VBD393281 VKZ393281 VUV393281 WER393281 WON393281 WYJ393281 Q458817 LX458817 VT458817 AFP458817 APL458817 AZH458817 BJD458817 BSZ458817 CCV458817 CMR458817 CWN458817 DGJ458817 DQF458817 EAB458817 EJX458817 ETT458817 FDP458817 FNL458817 FXH458817 GHD458817 GQZ458817 HAV458817 HKR458817 HUN458817 IEJ458817 IOF458817 IYB458817 JHX458817 JRT458817 KBP458817 KLL458817 KVH458817 LFD458817 LOZ458817 LYV458817 MIR458817 MSN458817 NCJ458817 NMF458817 NWB458817 OFX458817 OPT458817 OZP458817 PJL458817 PTH458817 QDD458817 QMZ458817 QWV458817 RGR458817 RQN458817 SAJ458817 SKF458817 SUB458817 TDX458817 TNT458817 TXP458817 UHL458817 URH458817 VBD458817 VKZ458817 VUV458817 WER458817 WON458817 WYJ458817 Q524353 LX524353 VT524353 AFP524353 APL524353 AZH524353 BJD524353 BSZ524353 CCV524353 CMR524353 CWN524353 DGJ524353 DQF524353 EAB524353 EJX524353 ETT524353 FDP524353 FNL524353 FXH524353 GHD524353 GQZ524353 HAV524353 HKR524353 HUN524353 IEJ524353 IOF524353 IYB524353 JHX524353 JRT524353 KBP524353 KLL524353 KVH524353 LFD524353 LOZ524353 LYV524353 MIR524353 MSN524353 NCJ524353 NMF524353 NWB524353 OFX524353 OPT524353 OZP524353 PJL524353 PTH524353 QDD524353 QMZ524353 QWV524353 RGR524353 RQN524353 SAJ524353 SKF524353 SUB524353 TDX524353 TNT524353 TXP524353 UHL524353 URH524353 VBD524353 VKZ524353 VUV524353 WER524353 WON524353 WYJ524353 Q589889 LX589889 VT589889 AFP589889 APL589889 AZH589889 BJD589889 BSZ589889 CCV589889 CMR589889 CWN589889 DGJ589889 DQF589889 EAB589889 EJX589889 ETT589889 FDP589889 FNL589889 FXH589889 GHD589889 GQZ589889 HAV589889 HKR589889 HUN589889 IEJ589889 IOF589889 IYB589889 JHX589889 JRT589889 KBP589889 KLL589889 KVH589889 LFD589889 LOZ589889 LYV589889 MIR589889 MSN589889 NCJ589889 NMF589889 NWB589889 OFX589889 OPT589889 OZP589889 PJL589889 PTH589889 QDD589889 QMZ589889 QWV589889 RGR589889 RQN589889 SAJ589889 SKF589889 SUB589889 TDX589889 TNT589889 TXP589889 UHL589889 URH589889 VBD589889 VKZ589889 VUV589889 WER589889 WON589889 WYJ589889 Q655425 LX655425 VT655425 AFP655425 APL655425 AZH655425 BJD655425 BSZ655425 CCV655425 CMR655425 CWN655425 DGJ655425 DQF655425 EAB655425 EJX655425 ETT655425 FDP655425 FNL655425 FXH655425 GHD655425 GQZ655425 HAV655425 HKR655425 HUN655425 IEJ655425 IOF655425 IYB655425 JHX655425 JRT655425 KBP655425 KLL655425 KVH655425 LFD655425 LOZ655425 LYV655425 MIR655425 MSN655425 NCJ655425 NMF655425 NWB655425 OFX655425 OPT655425 OZP655425 PJL655425 PTH655425 QDD655425 QMZ655425 QWV655425 RGR655425 RQN655425 SAJ655425 SKF655425 SUB655425 TDX655425 TNT655425 TXP655425 UHL655425 URH655425 VBD655425 VKZ655425 VUV655425 WER655425 WON655425 WYJ655425 Q720961 LX720961 VT720961 AFP720961 APL720961 AZH720961 BJD720961 BSZ720961 CCV720961 CMR720961 CWN720961 DGJ720961 DQF720961 EAB720961 EJX720961 ETT720961 FDP720961 FNL720961 FXH720961 GHD720961 GQZ720961 HAV720961 HKR720961 HUN720961 IEJ720961 IOF720961 IYB720961 JHX720961 JRT720961 KBP720961 KLL720961 KVH720961 LFD720961 LOZ720961 LYV720961 MIR720961 MSN720961 NCJ720961 NMF720961 NWB720961 OFX720961 OPT720961 OZP720961 PJL720961 PTH720961 QDD720961 QMZ720961 QWV720961 RGR720961 RQN720961 SAJ720961 SKF720961 SUB720961 TDX720961 TNT720961 TXP720961 UHL720961 URH720961 VBD720961 VKZ720961 VUV720961 WER720961 WON720961 WYJ720961 Q786497 LX786497 VT786497 AFP786497 APL786497 AZH786497 BJD786497 BSZ786497 CCV786497 CMR786497 CWN786497 DGJ786497 DQF786497 EAB786497 EJX786497 ETT786497 FDP786497 FNL786497 FXH786497 GHD786497 GQZ786497 HAV786497 HKR786497 HUN786497 IEJ786497 IOF786497 IYB786497 JHX786497 JRT786497 KBP786497 KLL786497 KVH786497 LFD786497 LOZ786497 LYV786497 MIR786497 MSN786497 NCJ786497 NMF786497 NWB786497 OFX786497 OPT786497 OZP786497 PJL786497 PTH786497 QDD786497 QMZ786497 QWV786497 RGR786497 RQN786497 SAJ786497 SKF786497 SUB786497 TDX786497 TNT786497 TXP786497 UHL786497 URH786497 VBD786497 VKZ786497 VUV786497 WER786497 WON786497 WYJ786497 Q852033 LX852033 VT852033 AFP852033 APL852033 AZH852033 BJD852033 BSZ852033 CCV852033 CMR852033 CWN852033 DGJ852033 DQF852033 EAB852033 EJX852033 ETT852033 FDP852033 FNL852033 FXH852033 GHD852033 GQZ852033 HAV852033 HKR852033 HUN852033 IEJ852033 IOF852033 IYB852033 JHX852033 JRT852033 KBP852033 KLL852033 KVH852033 LFD852033 LOZ852033 LYV852033 MIR852033 MSN852033 NCJ852033 NMF852033 NWB852033 OFX852033 OPT852033 OZP852033 PJL852033 PTH852033 QDD852033 QMZ852033 QWV852033 RGR852033 RQN852033 SAJ852033 SKF852033 SUB852033 TDX852033 TNT852033 TXP852033 UHL852033 URH852033 VBD852033 VKZ852033 VUV852033 WER852033 WON852033 WYJ852033 Q917569 LX917569 VT917569 AFP917569 APL917569 AZH917569 BJD917569 BSZ917569 CCV917569 CMR917569 CWN917569 DGJ917569 DQF917569 EAB917569 EJX917569 ETT917569 FDP917569 FNL917569 FXH917569 GHD917569 GQZ917569 HAV917569 HKR917569 HUN917569 IEJ917569 IOF917569 IYB917569 JHX917569 JRT917569 KBP917569 KLL917569 KVH917569 LFD917569 LOZ917569 LYV917569 MIR917569 MSN917569 NCJ917569 NMF917569 NWB917569 OFX917569 OPT917569 OZP917569 PJL917569 PTH917569 QDD917569 QMZ917569 QWV917569 RGR917569 RQN917569 SAJ917569 SKF917569 SUB917569 TDX917569 TNT917569 TXP917569 UHL917569 URH917569 VBD917569 VKZ917569 VUV917569 WER917569 WON917569 WYJ917569 Q983105 LX983105 VT983105 AFP983105 APL983105 AZH983105 BJD983105 BSZ983105 CCV983105 CMR983105 CWN983105 DGJ983105 DQF983105 EAB983105 EJX983105 ETT983105 FDP983105 FNL983105 FXH983105 GHD983105 GQZ983105 HAV983105 HKR983105 HUN983105 IEJ983105 IOF983105 IYB983105 JHX983105 JRT983105 KBP983105 KLL983105 KVH983105 LFD983105 LOZ983105 LYV983105 MIR983105 MSN983105 NCJ983105 NMF983105 NWB983105 OFX983105 OPT983105 OZP983105 PJL983105 PTH983105 QDD983105 QMZ983105 QWV983105 RGR983105 RQN983105 SAJ983105 SKF983105 SUB983105 TDX983105 TNT983105 TXP983105 UHL983105 URH983105 VBD983105 VKZ983105 VUV983105 WER983105 WON983105 WYJ983105 WYJ61 WON61 WER61 VUV61 VKZ61 VBD61 URH61 UHL61 TXP61 TNT61 TDX61 SUB61 SKF61 SAJ61 RQN61 RGR61 QWV61 QMZ61 QDD61 PTH61 PJL61 OZP61 OPT61 OFX61 NWB61 NMF61 NCJ61 MSN61 MIR61 LYV61 LOZ61 LFD61 KVH61 KLL61 KBP61 JRT61 JHX61 IYB61 IOF61 IEJ61 HUN61 HKR61 HAV61 GQZ61 GHD61 FXH61 FNL61 FDP61 ETT61 EJX61 EAB61 DQF61 DGJ61 CWN61 CMR61 CCV61 BSZ61 BJD61 AZH61 APL61 AFP61 VT61 LX61 Q61 Q43 LX43 VT43 AFP43 APL43 AZH43 BJD43 BSZ43 CCV43 CMR43 CWN43 DGJ43 DQF43 EAB43 EJX43 ETT43 FDP43 FNL43 FXH43 GHD43 GQZ43 HAV43 HKR43 HUN43 IEJ43 IOF43 IYB43 JHX43 JRT43 KBP43 KLL43 KVH43 LFD43 LOZ43 LYV43 MIR43 MSN43 NCJ43 NMF43 NWB43 OFX43 OPT43 OZP43 PJL43 PTH43 QDD43 QMZ43 QWV43 RGR43 RQN43 SAJ43 SKF43 SUB43 TDX43 TNT43 TXP43 UHL43 URH43 VBD43 VKZ43 VUV43 WER43 WON43 WYJ43 WYJ25 WON25 WER25 VUV25 VKZ25 VBD25 URH25 UHL25 TXP25 TNT25 TDX25 SUB25 SKF25 SAJ25 RQN25 RGR25 QWV25 QMZ25 QDD25 PTH25 PJL25 OZP25 OPT25 OFX25 NWB25 NMF25 NCJ25 MSN25 MIR25 LYV25 LOZ25 LFD25 KVH25 KLL25 KBP25 JRT25 JHX25 IYB25 IOF25 IEJ25 HUN25 HKR25 HAV25 GQZ25 GHD25 FXH25 FNL25 FDP25 ETT25 EJX25 EAB25 DQF25 DGJ25 CWN25 CMR25 CCV25 BSZ25 BJD25 AZH25 APL25 AFP25 VT25 LX25 Q25 X65601 X131137 X196673 X262209 X327745 X393281 X458817 X524353 X589889 X655425 X720961 X786497 X852033 X917569 X983105 X43 X61 X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WYJ33 X33 Q47 LX47 VT47 AFP47 APL47 AZH47 BJD47 BSZ47 CCV47 CMR47 CWN47 DGJ47 DQF47 EAB47 EJX47 ETT47 FDP47 FNL47 FXH47 GHD47 GQZ47 HAV47 HKR47 HUN47 IEJ47 IOF47 IYB47 JHX47 JRT47 KBP47 KLL47 KVH47 LFD47 LOZ47 LYV47 MIR47 MSN47 NCJ47 NMF47 NWB47 OFX47 OPT47 OZP47 PJL47 PTH47 QDD47 QMZ47 QWV47 RGR47 RQN47 SAJ47 SKF47 SUB47 TDX47 TNT47 TXP47 UHL47 URH47 VBD47 VKZ47 VUV47 WER47 WON47 WYJ47 X47 Q51 LX51 VT51 AFP51 APL51 AZH51 BJD51 BSZ51 CCV51 CMR51 CWN51 DGJ51 DQF51 EAB51 EJX51 ETT51 FDP51 FNL51 FXH51 GHD51 GQZ51 HAV51 HKR51 HUN51 IEJ51 IOF51 IYB51 JHX51 JRT51 KBP51 KLL51 KVH51 LFD51 LOZ51 LYV51 MIR51 MSN51 NCJ51 NMF51 NWB51 OFX51 OPT51 OZP51 PJL51 PTH51 QDD51 QMZ51 QWV51 RGR51 RQN51 SAJ51 SKF51 SUB51 TDX51 TNT51 TXP51 UHL51 URH51 VBD51 VKZ51 VUV51 WER51 WON51 WYJ51 X51 Q65 LX65 VT65 AFP65 APL65 AZH65 BJD65 BSZ65 CCV65 CMR65 CWN65 DGJ65 DQF65 EAB65 EJX65 ETT65 FDP65 FNL65 FXH65 GHD65 GQZ65 HAV65 HKR65 HUN65 IEJ65 IOF65 IYB65 JHX65 JRT65 KBP65 KLL65 KVH65 LFD65 LOZ65 LYV65 MIR65 MSN65 NCJ65 NMF65 NWB65 OFX65 OPT65 OZP65 PJL65 PTH65 QDD65 QMZ65 QWV65 RGR65 RQN65 SAJ65 SKF65 SUB65 TDX65 TNT65 TXP65 UHL65 URH65 VBD65 VKZ65 VUV65 WER65 WON65 WYJ65 X65 Q69 LX69 VT69 AFP69 APL69 AZH69 BJD69 BSZ69 CCV69 CMR69 CWN69 DGJ69 DQF69 EAB69 EJX69 ETT69 FDP69 FNL69 FXH69 GHD69 GQZ69 HAV69 HKR69 HUN69 IEJ69 IOF69 IYB69 JHX69 JRT69 KBP69 KLL69 KVH69 LFD69 LOZ69 LYV69 MIR69 MSN69 NCJ69 NMF69 NWB69 OFX69 OPT69 OZP69 PJL69 PTH69 QDD69 QMZ69 QWV69 RGR69 RQN69 SAJ69 SKF69 SUB69 TDX69 TNT69 TXP69 UHL69 URH69 VBD69 VKZ69 VUV69 WER69 WON69 WYJ69 X69 AE65601 AE131137 AE196673 AE262209 AE327745 AE393281 AE458817 AE524353 AE589889 AE655425 AE720961 AE786497 AE852033 AE917569 AE983105 AE43 AE65 AE61 AL43 CB61 AE25 AE47 AE51 AE69 AL65601 AL131137 AL196673 AL262209 AL327745 AL393281 AL458817 AL524353 AL589889 AL655425 AL720961 AL786497 AL852033 AL917569 AL983105 AL65 AL61 AL47 CB65 AL25 AL51 AL69 AE29 AL29 AS65601 AS131137 AS196673 AS262209 AS327745 AS393281 AS458817 AS524353 AS589889 AS655425 AS720961 AS786497 AS852033 AS917569 AS983105 AS43 AS47 CB47 AS25 AS29 AS65 AS69 AS61 AS51 AZ65601 AZ131137 AZ196673 AZ262209 AZ327745 AZ393281 AZ458817 AZ524353 AZ589889 AZ655425 AZ720961 AZ786497 AZ852033 AZ917569 AZ983105 AZ69 AZ65 AZ47 CB51 AZ25 AZ43 AZ61 AZ29 AZ51 BG65601 BG131137 BG196673 BG262209 BG327745 BG393281 BG458817 BG524353 BG589889 BG655425 BG720961 BG786497 BG852033 BG917569 BG983105 BG43 BG25 BG47 CB69 BG61 BG65 BG29 BG69 BG51 BN65601 BN131137 BN196673 BN262209 BN327745 BN393281 BN458817 BN524353 BN589889 BN655425 BN720961 BN786497 BN852033 BN917569 BN983105 CB43 BN29 BN47 BN43 BN65 BN25 BN69 BN61 BN51 BU65601 BU131137 BU196673 BU262209 BU327745 BU393281 BU458817 BU524353 BU589889 BU655425 BU720961 BU786497 BU852033 BU917569 BU983105 BU69 BU47 BU25 BU65 CB25 BU29 BU61 BU43 BU51 CB65601 CB131137 CB196673 CB262209 CB327745 CB393281 CB458817 CB524353 CB589889 CB655425 CB720961 CB786497 CB852033 CB917569 CB983105 CB29 AE33 AL33 AS33 AZ33 BG33 BN33 BU33 CB33" xr:uid="{00000000-0002-0000-0C00-000001000000}"/>
    <dataValidation allowBlank="1" showInputMessage="1" showErrorMessage="1" prompt="Для выбора выполните двойной щелчок левой клавиши мыши по соответствующей ячейке." sqref="S65600 LZ65600 VV65600 AFR65600 APN65600 AZJ65600 BJF65600 BTB65600 CCX65600 CMT65600 CWP65600 DGL65600 DQH65600 EAD65600 EJZ65600 ETV65600 FDR65600 FNN65600 FXJ65600 GHF65600 GRB65600 HAX65600 HKT65600 HUP65600 IEL65600 IOH65600 IYD65600 JHZ65600 JRV65600 KBR65600 KLN65600 KVJ65600 LFF65600 LPB65600 LYX65600 MIT65600 MSP65600 NCL65600 NMH65600 NWD65600 OFZ65600 OPV65600 OZR65600 PJN65600 PTJ65600 QDF65600 QNB65600 QWX65600 RGT65600 RQP65600 SAL65600 SKH65600 SUD65600 TDZ65600 TNV65600 TXR65600 UHN65600 URJ65600 VBF65600 VLB65600 VUX65600 WET65600 WOP65600 WYL65600 S131136 LZ131136 VV131136 AFR131136 APN131136 AZJ131136 BJF131136 BTB131136 CCX131136 CMT131136 CWP131136 DGL131136 DQH131136 EAD131136 EJZ131136 ETV131136 FDR131136 FNN131136 FXJ131136 GHF131136 GRB131136 HAX131136 HKT131136 HUP131136 IEL131136 IOH131136 IYD131136 JHZ131136 JRV131136 KBR131136 KLN131136 KVJ131136 LFF131136 LPB131136 LYX131136 MIT131136 MSP131136 NCL131136 NMH131136 NWD131136 OFZ131136 OPV131136 OZR131136 PJN131136 PTJ131136 QDF131136 QNB131136 QWX131136 RGT131136 RQP131136 SAL131136 SKH131136 SUD131136 TDZ131136 TNV131136 TXR131136 UHN131136 URJ131136 VBF131136 VLB131136 VUX131136 WET131136 WOP131136 WYL131136 S196672 LZ196672 VV196672 AFR196672 APN196672 AZJ196672 BJF196672 BTB196672 CCX196672 CMT196672 CWP196672 DGL196672 DQH196672 EAD196672 EJZ196672 ETV196672 FDR196672 FNN196672 FXJ196672 GHF196672 GRB196672 HAX196672 HKT196672 HUP196672 IEL196672 IOH196672 IYD196672 JHZ196672 JRV196672 KBR196672 KLN196672 KVJ196672 LFF196672 LPB196672 LYX196672 MIT196672 MSP196672 NCL196672 NMH196672 NWD196672 OFZ196672 OPV196672 OZR196672 PJN196672 PTJ196672 QDF196672 QNB196672 QWX196672 RGT196672 RQP196672 SAL196672 SKH196672 SUD196672 TDZ196672 TNV196672 TXR196672 UHN196672 URJ196672 VBF196672 VLB196672 VUX196672 WET196672 WOP196672 WYL196672 S262208 LZ262208 VV262208 AFR262208 APN262208 AZJ262208 BJF262208 BTB262208 CCX262208 CMT262208 CWP262208 DGL262208 DQH262208 EAD262208 EJZ262208 ETV262208 FDR262208 FNN262208 FXJ262208 GHF262208 GRB262208 HAX262208 HKT262208 HUP262208 IEL262208 IOH262208 IYD262208 JHZ262208 JRV262208 KBR262208 KLN262208 KVJ262208 LFF262208 LPB262208 LYX262208 MIT262208 MSP262208 NCL262208 NMH262208 NWD262208 OFZ262208 OPV262208 OZR262208 PJN262208 PTJ262208 QDF262208 QNB262208 QWX262208 RGT262208 RQP262208 SAL262208 SKH262208 SUD262208 TDZ262208 TNV262208 TXR262208 UHN262208 URJ262208 VBF262208 VLB262208 VUX262208 WET262208 WOP262208 WYL262208 S327744 LZ327744 VV327744 AFR327744 APN327744 AZJ327744 BJF327744 BTB327744 CCX327744 CMT327744 CWP327744 DGL327744 DQH327744 EAD327744 EJZ327744 ETV327744 FDR327744 FNN327744 FXJ327744 GHF327744 GRB327744 HAX327744 HKT327744 HUP327744 IEL327744 IOH327744 IYD327744 JHZ327744 JRV327744 KBR327744 KLN327744 KVJ327744 LFF327744 LPB327744 LYX327744 MIT327744 MSP327744 NCL327744 NMH327744 NWD327744 OFZ327744 OPV327744 OZR327744 PJN327744 PTJ327744 QDF327744 QNB327744 QWX327744 RGT327744 RQP327744 SAL327744 SKH327744 SUD327744 TDZ327744 TNV327744 TXR327744 UHN327744 URJ327744 VBF327744 VLB327744 VUX327744 WET327744 WOP327744 WYL327744 S393280 LZ393280 VV393280 AFR393280 APN393280 AZJ393280 BJF393280 BTB393280 CCX393280 CMT393280 CWP393280 DGL393280 DQH393280 EAD393280 EJZ393280 ETV393280 FDR393280 FNN393280 FXJ393280 GHF393280 GRB393280 HAX393280 HKT393280 HUP393280 IEL393280 IOH393280 IYD393280 JHZ393280 JRV393280 KBR393280 KLN393280 KVJ393280 LFF393280 LPB393280 LYX393280 MIT393280 MSP393280 NCL393280 NMH393280 NWD393280 OFZ393280 OPV393280 OZR393280 PJN393280 PTJ393280 QDF393280 QNB393280 QWX393280 RGT393280 RQP393280 SAL393280 SKH393280 SUD393280 TDZ393280 TNV393280 TXR393280 UHN393280 URJ393280 VBF393280 VLB393280 VUX393280 WET393280 WOP393280 WYL393280 S458816 LZ458816 VV458816 AFR458816 APN458816 AZJ458816 BJF458816 BTB458816 CCX458816 CMT458816 CWP458816 DGL458816 DQH458816 EAD458816 EJZ458816 ETV458816 FDR458816 FNN458816 FXJ458816 GHF458816 GRB458816 HAX458816 HKT458816 HUP458816 IEL458816 IOH458816 IYD458816 JHZ458816 JRV458816 KBR458816 KLN458816 KVJ458816 LFF458816 LPB458816 LYX458816 MIT458816 MSP458816 NCL458816 NMH458816 NWD458816 OFZ458816 OPV458816 OZR458816 PJN458816 PTJ458816 QDF458816 QNB458816 QWX458816 RGT458816 RQP458816 SAL458816 SKH458816 SUD458816 TDZ458816 TNV458816 TXR458816 UHN458816 URJ458816 VBF458816 VLB458816 VUX458816 WET458816 WOP458816 WYL458816 S524352 LZ524352 VV524352 AFR524352 APN524352 AZJ524352 BJF524352 BTB524352 CCX524352 CMT524352 CWP524352 DGL524352 DQH524352 EAD524352 EJZ524352 ETV524352 FDR524352 FNN524352 FXJ524352 GHF524352 GRB524352 HAX524352 HKT524352 HUP524352 IEL524352 IOH524352 IYD524352 JHZ524352 JRV524352 KBR524352 KLN524352 KVJ524352 LFF524352 LPB524352 LYX524352 MIT524352 MSP524352 NCL524352 NMH524352 NWD524352 OFZ524352 OPV524352 OZR524352 PJN524352 PTJ524352 QDF524352 QNB524352 QWX524352 RGT524352 RQP524352 SAL524352 SKH524352 SUD524352 TDZ524352 TNV524352 TXR524352 UHN524352 URJ524352 VBF524352 VLB524352 VUX524352 WET524352 WOP524352 WYL524352 S589888 LZ589888 VV589888 AFR589888 APN589888 AZJ589888 BJF589888 BTB589888 CCX589888 CMT589888 CWP589888 DGL589888 DQH589888 EAD589888 EJZ589888 ETV589888 FDR589888 FNN589888 FXJ589888 GHF589888 GRB589888 HAX589888 HKT589888 HUP589888 IEL589888 IOH589888 IYD589888 JHZ589888 JRV589888 KBR589888 KLN589888 KVJ589888 LFF589888 LPB589888 LYX589888 MIT589888 MSP589888 NCL589888 NMH589888 NWD589888 OFZ589888 OPV589888 OZR589888 PJN589888 PTJ589888 QDF589888 QNB589888 QWX589888 RGT589888 RQP589888 SAL589888 SKH589888 SUD589888 TDZ589888 TNV589888 TXR589888 UHN589888 URJ589888 VBF589888 VLB589888 VUX589888 WET589888 WOP589888 WYL589888 S655424 LZ655424 VV655424 AFR655424 APN655424 AZJ655424 BJF655424 BTB655424 CCX655424 CMT655424 CWP655424 DGL655424 DQH655424 EAD655424 EJZ655424 ETV655424 FDR655424 FNN655424 FXJ655424 GHF655424 GRB655424 HAX655424 HKT655424 HUP655424 IEL655424 IOH655424 IYD655424 JHZ655424 JRV655424 KBR655424 KLN655424 KVJ655424 LFF655424 LPB655424 LYX655424 MIT655424 MSP655424 NCL655424 NMH655424 NWD655424 OFZ655424 OPV655424 OZR655424 PJN655424 PTJ655424 QDF655424 QNB655424 QWX655424 RGT655424 RQP655424 SAL655424 SKH655424 SUD655424 TDZ655424 TNV655424 TXR655424 UHN655424 URJ655424 VBF655424 VLB655424 VUX655424 WET655424 WOP655424 WYL655424 S720960 LZ720960 VV720960 AFR720960 APN720960 AZJ720960 BJF720960 BTB720960 CCX720960 CMT720960 CWP720960 DGL720960 DQH720960 EAD720960 EJZ720960 ETV720960 FDR720960 FNN720960 FXJ720960 GHF720960 GRB720960 HAX720960 HKT720960 HUP720960 IEL720960 IOH720960 IYD720960 JHZ720960 JRV720960 KBR720960 KLN720960 KVJ720960 LFF720960 LPB720960 LYX720960 MIT720960 MSP720960 NCL720960 NMH720960 NWD720960 OFZ720960 OPV720960 OZR720960 PJN720960 PTJ720960 QDF720960 QNB720960 QWX720960 RGT720960 RQP720960 SAL720960 SKH720960 SUD720960 TDZ720960 TNV720960 TXR720960 UHN720960 URJ720960 VBF720960 VLB720960 VUX720960 WET720960 WOP720960 WYL720960 S786496 LZ786496 VV786496 AFR786496 APN786496 AZJ786496 BJF786496 BTB786496 CCX786496 CMT786496 CWP786496 DGL786496 DQH786496 EAD786496 EJZ786496 ETV786496 FDR786496 FNN786496 FXJ786496 GHF786496 GRB786496 HAX786496 HKT786496 HUP786496 IEL786496 IOH786496 IYD786496 JHZ786496 JRV786496 KBR786496 KLN786496 KVJ786496 LFF786496 LPB786496 LYX786496 MIT786496 MSP786496 NCL786496 NMH786496 NWD786496 OFZ786496 OPV786496 OZR786496 PJN786496 PTJ786496 QDF786496 QNB786496 QWX786496 RGT786496 RQP786496 SAL786496 SKH786496 SUD786496 TDZ786496 TNV786496 TXR786496 UHN786496 URJ786496 VBF786496 VLB786496 VUX786496 WET786496 WOP786496 WYL786496 S852032 LZ852032 VV852032 AFR852032 APN852032 AZJ852032 BJF852032 BTB852032 CCX852032 CMT852032 CWP852032 DGL852032 DQH852032 EAD852032 EJZ852032 ETV852032 FDR852032 FNN852032 FXJ852032 GHF852032 GRB852032 HAX852032 HKT852032 HUP852032 IEL852032 IOH852032 IYD852032 JHZ852032 JRV852032 KBR852032 KLN852032 KVJ852032 LFF852032 LPB852032 LYX852032 MIT852032 MSP852032 NCL852032 NMH852032 NWD852032 OFZ852032 OPV852032 OZR852032 PJN852032 PTJ852032 QDF852032 QNB852032 QWX852032 RGT852032 RQP852032 SAL852032 SKH852032 SUD852032 TDZ852032 TNV852032 TXR852032 UHN852032 URJ852032 VBF852032 VLB852032 VUX852032 WET852032 WOP852032 WYL852032 S917568 LZ917568 VV917568 AFR917568 APN917568 AZJ917568 BJF917568 BTB917568 CCX917568 CMT917568 CWP917568 DGL917568 DQH917568 EAD917568 EJZ917568 ETV917568 FDR917568 FNN917568 FXJ917568 GHF917568 GRB917568 HAX917568 HKT917568 HUP917568 IEL917568 IOH917568 IYD917568 JHZ917568 JRV917568 KBR917568 KLN917568 KVJ917568 LFF917568 LPB917568 LYX917568 MIT917568 MSP917568 NCL917568 NMH917568 NWD917568 OFZ917568 OPV917568 OZR917568 PJN917568 PTJ917568 QDF917568 QNB917568 QWX917568 RGT917568 RQP917568 SAL917568 SKH917568 SUD917568 TDZ917568 TNV917568 TXR917568 UHN917568 URJ917568 VBF917568 VLB917568 VUX917568 WET917568 WOP917568 WYL917568 S983104 LZ983104 VV983104 AFR983104 APN983104 AZJ983104 BJF983104 BTB983104 CCX983104 CMT983104 CWP983104 DGL983104 DQH983104 EAD983104 EJZ983104 ETV983104 FDR983104 FNN983104 FXJ983104 GHF983104 GRB983104 HAX983104 HKT983104 HUP983104 IEL983104 IOH983104 IYD983104 JHZ983104 JRV983104 KBR983104 KLN983104 KVJ983104 LFF983104 LPB983104 LYX983104 MIT983104 MSP983104 NCL983104 NMH983104 NWD983104 OFZ983104 OPV983104 OZR983104 PJN983104 PTJ983104 QDF983104 QNB983104 QWX983104 RGT983104 RQP983104 SAL983104 SKH983104 SUD983104 TDZ983104 TNV983104 TXR983104 UHN983104 URJ983104 VBF983104 VLB983104 VUX983104 WET983104 WOP983104 WYL983104 U524352 U589888 MB65600 VX65600 AFT65600 APP65600 AZL65600 BJH65600 BTD65600 CCZ65600 CMV65600 CWR65600 DGN65600 DQJ65600 EAF65600 EKB65600 ETX65600 FDT65600 FNP65600 FXL65600 GHH65600 GRD65600 HAZ65600 HKV65600 HUR65600 IEN65600 IOJ65600 IYF65600 JIB65600 JRX65600 KBT65600 KLP65600 KVL65600 LFH65600 LPD65600 LYZ65600 MIV65600 MSR65600 NCN65600 NMJ65600 NWF65600 OGB65600 OPX65600 OZT65600 PJP65600 PTL65600 QDH65600 QND65600 QWZ65600 RGV65600 RQR65600 SAN65600 SKJ65600 SUF65600 TEB65600 TNX65600 TXT65600 UHP65600 URL65600 VBH65600 VLD65600 VUZ65600 WEV65600 WOR65600 WYN65600 U655424 MB131136 VX131136 AFT131136 APP131136 AZL131136 BJH131136 BTD131136 CCZ131136 CMV131136 CWR131136 DGN131136 DQJ131136 EAF131136 EKB131136 ETX131136 FDT131136 FNP131136 FXL131136 GHH131136 GRD131136 HAZ131136 HKV131136 HUR131136 IEN131136 IOJ131136 IYF131136 JIB131136 JRX131136 KBT131136 KLP131136 KVL131136 LFH131136 LPD131136 LYZ131136 MIV131136 MSR131136 NCN131136 NMJ131136 NWF131136 OGB131136 OPX131136 OZT131136 PJP131136 PTL131136 QDH131136 QND131136 QWZ131136 RGV131136 RQR131136 SAN131136 SKJ131136 SUF131136 TEB131136 TNX131136 TXT131136 UHP131136 URL131136 VBH131136 VLD131136 VUZ131136 WEV131136 WOR131136 WYN131136 U720960 MB196672 VX196672 AFT196672 APP196672 AZL196672 BJH196672 BTD196672 CCZ196672 CMV196672 CWR196672 DGN196672 DQJ196672 EAF196672 EKB196672 ETX196672 FDT196672 FNP196672 FXL196672 GHH196672 GRD196672 HAZ196672 HKV196672 HUR196672 IEN196672 IOJ196672 IYF196672 JIB196672 JRX196672 KBT196672 KLP196672 KVL196672 LFH196672 LPD196672 LYZ196672 MIV196672 MSR196672 NCN196672 NMJ196672 NWF196672 OGB196672 OPX196672 OZT196672 PJP196672 PTL196672 QDH196672 QND196672 QWZ196672 RGV196672 RQR196672 SAN196672 SKJ196672 SUF196672 TEB196672 TNX196672 TXT196672 UHP196672 URL196672 VBH196672 VLD196672 VUZ196672 WEV196672 WOR196672 WYN196672 U786496 MB262208 VX262208 AFT262208 APP262208 AZL262208 BJH262208 BTD262208 CCZ262208 CMV262208 CWR262208 DGN262208 DQJ262208 EAF262208 EKB262208 ETX262208 FDT262208 FNP262208 FXL262208 GHH262208 GRD262208 HAZ262208 HKV262208 HUR262208 IEN262208 IOJ262208 IYF262208 JIB262208 JRX262208 KBT262208 KLP262208 KVL262208 LFH262208 LPD262208 LYZ262208 MIV262208 MSR262208 NCN262208 NMJ262208 NWF262208 OGB262208 OPX262208 OZT262208 PJP262208 PTL262208 QDH262208 QND262208 QWZ262208 RGV262208 RQR262208 SAN262208 SKJ262208 SUF262208 TEB262208 TNX262208 TXT262208 UHP262208 URL262208 VBH262208 VLD262208 VUZ262208 WEV262208 WOR262208 WYN262208 U852032 MB327744 VX327744 AFT327744 APP327744 AZL327744 BJH327744 BTD327744 CCZ327744 CMV327744 CWR327744 DGN327744 DQJ327744 EAF327744 EKB327744 ETX327744 FDT327744 FNP327744 FXL327744 GHH327744 GRD327744 HAZ327744 HKV327744 HUR327744 IEN327744 IOJ327744 IYF327744 JIB327744 JRX327744 KBT327744 KLP327744 KVL327744 LFH327744 LPD327744 LYZ327744 MIV327744 MSR327744 NCN327744 NMJ327744 NWF327744 OGB327744 OPX327744 OZT327744 PJP327744 PTL327744 QDH327744 QND327744 QWZ327744 RGV327744 RQR327744 SAN327744 SKJ327744 SUF327744 TEB327744 TNX327744 TXT327744 UHP327744 URL327744 VBH327744 VLD327744 VUZ327744 WEV327744 WOR327744 WYN327744 U917568 MB393280 VX393280 AFT393280 APP393280 AZL393280 BJH393280 BTD393280 CCZ393280 CMV393280 CWR393280 DGN393280 DQJ393280 EAF393280 EKB393280 ETX393280 FDT393280 FNP393280 FXL393280 GHH393280 GRD393280 HAZ393280 HKV393280 HUR393280 IEN393280 IOJ393280 IYF393280 JIB393280 JRX393280 KBT393280 KLP393280 KVL393280 LFH393280 LPD393280 LYZ393280 MIV393280 MSR393280 NCN393280 NMJ393280 NWF393280 OGB393280 OPX393280 OZT393280 PJP393280 PTL393280 QDH393280 QND393280 QWZ393280 RGV393280 RQR393280 SAN393280 SKJ393280 SUF393280 TEB393280 TNX393280 TXT393280 UHP393280 URL393280 VBH393280 VLD393280 VUZ393280 WEV393280 WOR393280 WYN393280 U983104 MB458816 VX458816 AFT458816 APP458816 AZL458816 BJH458816 BTD458816 CCZ458816 CMV458816 CWR458816 DGN458816 DQJ458816 EAF458816 EKB458816 ETX458816 FDT458816 FNP458816 FXL458816 GHH458816 GRD458816 HAZ458816 HKV458816 HUR458816 IEN458816 IOJ458816 IYF458816 JIB458816 JRX458816 KBT458816 KLP458816 KVL458816 LFH458816 LPD458816 LYZ458816 MIV458816 MSR458816 NCN458816 NMJ458816 NWF458816 OGB458816 OPX458816 OZT458816 PJP458816 PTL458816 QDH458816 QND458816 QWZ458816 RGV458816 RQR458816 SAN458816 SKJ458816 SUF458816 TEB458816 TNX458816 TXT458816 UHP458816 URL458816 VBH458816 VLD458816 VUZ458816 WEV458816 WOR458816 WYN458816 U65600 MB524352 VX524352 AFT524352 APP524352 AZL524352 BJH524352 BTD524352 CCZ524352 CMV524352 CWR524352 DGN524352 DQJ524352 EAF524352 EKB524352 ETX524352 FDT524352 FNP524352 FXL524352 GHH524352 GRD524352 HAZ524352 HKV524352 HUR524352 IEN524352 IOJ524352 IYF524352 JIB524352 JRX524352 KBT524352 KLP524352 KVL524352 LFH524352 LPD524352 LYZ524352 MIV524352 MSR524352 NCN524352 NMJ524352 NWF524352 OGB524352 OPX524352 OZT524352 PJP524352 PTL524352 QDH524352 QND524352 QWZ524352 RGV524352 RQR524352 SAN524352 SKJ524352 SUF524352 TEB524352 TNX524352 TXT524352 UHP524352 URL524352 VBH524352 VLD524352 VUZ524352 WEV524352 WOR524352 WYN524352 U131136 MB589888 VX589888 AFT589888 APP589888 AZL589888 BJH589888 BTD589888 CCZ589888 CMV589888 CWR589888 DGN589888 DQJ589888 EAF589888 EKB589888 ETX589888 FDT589888 FNP589888 FXL589888 GHH589888 GRD589888 HAZ589888 HKV589888 HUR589888 IEN589888 IOJ589888 IYF589888 JIB589888 JRX589888 KBT589888 KLP589888 KVL589888 LFH589888 LPD589888 LYZ589888 MIV589888 MSR589888 NCN589888 NMJ589888 NWF589888 OGB589888 OPX589888 OZT589888 PJP589888 PTL589888 QDH589888 QND589888 QWZ589888 RGV589888 RQR589888 SAN589888 SKJ589888 SUF589888 TEB589888 TNX589888 TXT589888 UHP589888 URL589888 VBH589888 VLD589888 VUZ589888 WEV589888 WOR589888 WYN589888 U196672 MB655424 VX655424 AFT655424 APP655424 AZL655424 BJH655424 BTD655424 CCZ655424 CMV655424 CWR655424 DGN655424 DQJ655424 EAF655424 EKB655424 ETX655424 FDT655424 FNP655424 FXL655424 GHH655424 GRD655424 HAZ655424 HKV655424 HUR655424 IEN655424 IOJ655424 IYF655424 JIB655424 JRX655424 KBT655424 KLP655424 KVL655424 LFH655424 LPD655424 LYZ655424 MIV655424 MSR655424 NCN655424 NMJ655424 NWF655424 OGB655424 OPX655424 OZT655424 PJP655424 PTL655424 QDH655424 QND655424 QWZ655424 RGV655424 RQR655424 SAN655424 SKJ655424 SUF655424 TEB655424 TNX655424 TXT655424 UHP655424 URL655424 VBH655424 VLD655424 VUZ655424 WEV655424 WOR655424 WYN655424 U262208 MB720960 VX720960 AFT720960 APP720960 AZL720960 BJH720960 BTD720960 CCZ720960 CMV720960 CWR720960 DGN720960 DQJ720960 EAF720960 EKB720960 ETX720960 FDT720960 FNP720960 FXL720960 GHH720960 GRD720960 HAZ720960 HKV720960 HUR720960 IEN720960 IOJ720960 IYF720960 JIB720960 JRX720960 KBT720960 KLP720960 KVL720960 LFH720960 LPD720960 LYZ720960 MIV720960 MSR720960 NCN720960 NMJ720960 NWF720960 OGB720960 OPX720960 OZT720960 PJP720960 PTL720960 QDH720960 QND720960 QWZ720960 RGV720960 RQR720960 SAN720960 SKJ720960 SUF720960 TEB720960 TNX720960 TXT720960 UHP720960 URL720960 VBH720960 VLD720960 VUZ720960 WEV720960 WOR720960 WYN720960 MB786496 VX786496 AFT786496 APP786496 AZL786496 BJH786496 BTD786496 CCZ786496 CMV786496 CWR786496 DGN786496 DQJ786496 EAF786496 EKB786496 ETX786496 FDT786496 FNP786496 FXL786496 GHH786496 GRD786496 HAZ786496 HKV786496 HUR786496 IEN786496 IOJ786496 IYF786496 JIB786496 JRX786496 KBT786496 KLP786496 KVL786496 LFH786496 LPD786496 LYZ786496 MIV786496 MSR786496 NCN786496 NMJ786496 NWF786496 OGB786496 OPX786496 OZT786496 PJP786496 PTL786496 QDH786496 QND786496 QWZ786496 RGV786496 RQR786496 SAN786496 SKJ786496 SUF786496 TEB786496 TNX786496 TXT786496 UHP786496 URL786496 VBH786496 VLD786496 VUZ786496 WEV786496 WOR786496 WYN786496 U327744 MB852032 VX852032 AFT852032 APP852032 AZL852032 BJH852032 BTD852032 CCZ852032 CMV852032 CWR852032 DGN852032 DQJ852032 EAF852032 EKB852032 ETX852032 FDT852032 FNP852032 FXL852032 GHH852032 GRD852032 HAZ852032 HKV852032 HUR852032 IEN852032 IOJ852032 IYF852032 JIB852032 JRX852032 KBT852032 KLP852032 KVL852032 LFH852032 LPD852032 LYZ852032 MIV852032 MSR852032 NCN852032 NMJ852032 NWF852032 OGB852032 OPX852032 OZT852032 PJP852032 PTL852032 QDH852032 QND852032 QWZ852032 RGV852032 RQR852032 SAN852032 SKJ852032 SUF852032 TEB852032 TNX852032 TXT852032 UHP852032 URL852032 VBH852032 VLD852032 VUZ852032 WEV852032 WOR852032 WYN852032 MB917568 VX917568 AFT917568 APP917568 AZL917568 BJH917568 BTD917568 CCZ917568 CMV917568 CWR917568 DGN917568 DQJ917568 EAF917568 EKB917568 ETX917568 FDT917568 FNP917568 FXL917568 GHH917568 GRD917568 HAZ917568 HKV917568 HUR917568 IEN917568 IOJ917568 IYF917568 JIB917568 JRX917568 KBT917568 KLP917568 KVL917568 LFH917568 LPD917568 LYZ917568 MIV917568 MSR917568 NCN917568 NMJ917568 NWF917568 OGB917568 OPX917568 OZT917568 PJP917568 PTL917568 QDH917568 QND917568 QWZ917568 RGV917568 RQR917568 SAN917568 SKJ917568 SUF917568 TEB917568 TNX917568 TXT917568 UHP917568 URL917568 VBH917568 VLD917568 VUZ917568 WEV917568 WOR917568 WYN917568 WYN983104 MB983104 VX983104 AFT983104 APP983104 AZL983104 BJH983104 BTD983104 CCZ983104 CMV983104 CWR983104 DGN983104 DQJ983104 EAF983104 EKB983104 ETX983104 FDT983104 FNP983104 FXL983104 GHH983104 GRD983104 HAZ983104 HKV983104 HUR983104 IEN983104 IOJ983104 IYF983104 JIB983104 JRX983104 KBT983104 KLP983104 KVL983104 LFH983104 LPD983104 LYZ983104 MIV983104 MSR983104 NCN983104 NMJ983104 NWF983104 OGB983104 OPX983104 OZT983104 PJP983104 PTL983104 QDH983104 QND983104 QWZ983104 RGV983104 RQR983104 SAN983104 SKJ983104 SUF983104 TEB983104 TNX983104 TXT983104 UHP983104 URL983104 VBH983104 VLD983104 VUZ983104 WEV983104 WOR983104 U393280 U60 U42 AFR60 APN60 AZJ60 BJF60 BTB60 CCX60 CMT60 CWP60 DGL60 DQH60 EAD60 EJZ60 ETV60 FDR60 FNN60 FXJ60 GHF60 GRB60 HAX60 HKT60 HUP60 IEL60 IOH60 IYD60 JHZ60 JRV60 KBR60 KLN60 KVJ60 LFF60 LPB60 LYX60 MIT60 MSP60 NCL60 NMH60 NWD60 OFZ60 OPV60 OZR60 PJN60 PTJ60 QDF60 QNB60 QWX60 RGT60 RQP60 SAL60 SKH60 SUD60 TDZ60 TNV60 TXR60 UHN60 URJ60 VBF60 VLB60 VUX60 WET60 WOP60 WYL60 MB60 VV60 VX60 AFT60 APP60 AZL60 BJH60 BTD60 CCZ60 CMV60 CWR60 DGN60 DQJ60 EAF60 EKB60 ETX60 FDT60 FNP60 FXL60 GHH60 GRD60 HAZ60 HKV60 HUR60 IEN60 IOJ60 IYF60 JIB60 JRX60 KBT60 KLP60 KVL60 LFH60 LPD60 LYZ60 MIV60 MSR60 NCN60 NMJ60 NWF60 OGB60 OPX60 OZT60 PJP60 PTL60 QDH60 QND60 QWZ60 RGV60 RQR60 SAN60 SKJ60 SUF60 TEB60 TNX60 TXT60 UHP60 URL60 VBH60 VLD60 VUZ60 WEV60 WOR60 WYN60 S60 LZ60 LZ42 S42 WYN42 WOR42 WEV42 VUZ42 VLD42 VBH42 URL42 UHP42 TXT42 TNX42 TEB42 SUF42 SKJ42 SAN42 RQR42 RGV42 QWZ42 QND42 QDH42 PTL42 PJP42 OZT42 OPX42 OGB42 NWF42 NMJ42 NCN42 MSR42 MIV42 LYZ42 LPD42 LFH42 KVL42 KLP42 KBT42 JRX42 JIB42 IYF42 IOJ42 IEN42 HUR42 HKV42 HAZ42 GRD42 GHH42 FXL42 FNP42 FDT42 ETX42 EKB42 EAF42 DQJ42 DGN42 CWR42 CMV42 CCZ42 BTD42 BJH42 AZL42 APP42 AFT42 VX42 VV42 MB42 WYL42 WOP42 WET42 VUX42 VLB42 VBF42 URJ42 UHN42 TXR42 TNV42 TDZ42 SUD42 SKH42 SAL42 RQP42 RGT42 QWX42 QNB42 QDF42 PTJ42 PJN42 OZR42 OPV42 OFZ42 NWD42 NMH42 NCL42 MSP42 MIT42 LYX42 LPB42 LFF42 KVJ42 KLN42 KBR42 JRV42 JHZ42 IYD42 IOH42 IEL42 HUP42 HKT42 HAX42 GRB42 GHF42 FXJ42 FNN42 FDR42 ETV42 EJZ42 EAD42 DQH42 DGL42 CWP42 CMT42 CCX42 BTB42 BJF42 AZJ42 APN42 AFR42 U24 S24 WYN24 LZ24 AFR24 APN24 AZJ24 BJF24 BTB24 CCX24 CMT24 CWP24 DGL24 DQH24 EAD24 EJZ24 ETV24 FDR24 FNN24 FXJ24 GHF24 GRB24 HAX24 HKT24 HUP24 IEL24 IOH24 IYD24 JHZ24 JRV24 KBR24 KLN24 KVJ24 LFF24 LPB24 LYX24 MIT24 MSP24 NCL24 NMH24 NWD24 OFZ24 OPV24 OZR24 PJN24 PTJ24 QDF24 QNB24 QWX24 RGT24 RQP24 SAL24 SKH24 SUD24 TDZ24 TNV24 TXR24 UHN24 URJ24 VBF24 VLB24 VUX24 WET24 WOP24 WYL24 MB24 VV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U458816 Z65600 Z131136 Z196672 Z262208 Z327744 Z393280 Z458816 Z524352 Z589888 Z655424 Z720960 Z786496 Z852032 Z917568 Z983104 AB589888 AB655424 AB720960 AB786496 AB852032 AB917568 AB983104 AB65600 AB131136 AB196672 AB262208 AB327744 AB393280 AB42 AB60 AB458816 AB24 Z60 Z42 AB28 Z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32 LZ32 S32 WYN32 WOR32 WEV32 VUZ32 VLD32 VBH32 URL32 UHP32 TXT32 TNX32 TEB32 SUF32 SKJ32 SAN32 RQR32 RGV32 QWZ32 QND32 QDH32 PTL32 PJP32 OZT32 OPX32 OGB32 NWF32 NMJ32 NCN32 MSR32 MIV32 LYZ32 LPD32 LFH32 KVL32 KLP32 KBT32 JRX32 JIB32 IYF32 IOJ32 IEN32 HUR32 HKV32 HAZ32 GRD32 GHH32 FXL32 FNP32 FDT32 ETX32 EKB32 EAF32 DQJ32 DGN32 CWR32 CMV32 CCZ32 BTD32 BJH32 AZL32 APP32 AFT32 VX32 VV32 MB32 WYL32 WOP32 WET32 VUX32 VLB32 VBF32 URJ32 UHN32 TXR32 TNV32 TDZ32 SUD32 SKH32 SAL32 RQP32 RGT32 QWX32 QNB32 QDF32 PTJ32 PJN32 OZR32 OPV32 OFZ32 NWD32 NMH32 NCL32 MSP32 MIT32 LYX32 LPB32 LFF32 KVJ32 KLN32 KBR32 JRV32 JHZ32 IYD32 IOH32 IEL32 HUP32 HKT32 HAX32 GRB32 GHF32 FXJ32 FNN32 FDR32 ETV32 EJZ32 EAD32 DQH32 DGL32 CWP32 CMT32 CCX32 BTB32 BJF32 AZJ32 APN32 AFR32 U32 Z32 AB46 LZ46 S46 WYN46 WOR46 WEV46 VUZ46 VLD46 VBH46 URL46 UHP46 TXT46 TNX46 TEB46 SUF46 SKJ46 SAN46 RQR46 RGV46 QWZ46 QND46 QDH46 PTL46 PJP46 OZT46 OPX46 OGB46 NWF46 NMJ46 NCN46 MSR46 MIV46 LYZ46 LPD46 LFH46 KVL46 KLP46 KBT46 JRX46 JIB46 IYF46 IOJ46 IEN46 HUR46 HKV46 HAZ46 GRD46 GHH46 FXL46 FNP46 FDT46 ETX46 EKB46 EAF46 DQJ46 DGN46 CWR46 CMV46 CCZ46 BTD46 BJH46 AZL46 APP46 AFT46 VX46 VV46 MB46 WYL46 WOP46 WET46 VUX46 VLB46 VBF46 URJ46 UHN46 TXR46 TNV46 TDZ46 SUD46 SKH46 SAL46 RQP46 RGT46 QWX46 QNB46 QDF46 PTJ46 PJN46 OZR46 OPV46 OFZ46 NWD46 NMH46 NCL46 MSP46 MIT46 LYX46 LPB46 LFF46 KVJ46 KLN46 KBR46 JRV46 JHZ46 IYD46 IOH46 IEL46 HUP46 HKT46 HAX46 GRB46 GHF46 FXJ46 FNN46 FDR46 ETV46 EJZ46 EAD46 DQH46 DGL46 CWP46 CMT46 CCX46 BTB46 BJF46 AZJ46 APN46 AFR46 U46 Z46 AB50 LZ50 S50 WYN50 WOR50 WEV50 VUZ50 VLD50 VBH50 URL50 UHP50 TXT50 TNX50 TEB50 SUF50 SKJ50 SAN50 RQR50 RGV50 QWZ50 QND50 QDH50 PTL50 PJP50 OZT50 OPX50 OGB50 NWF50 NMJ50 NCN50 MSR50 MIV50 LYZ50 LPD50 LFH50 KVL50 KLP50 KBT50 JRX50 JIB50 IYF50 IOJ50 IEN50 HUR50 HKV50 HAZ50 GRD50 GHH50 FXL50 FNP50 FDT50 ETX50 EKB50 EAF50 DQJ50 DGN50 CWR50 CMV50 CCZ50 BTD50 BJH50 AZL50 APP50 AFT50 VX50 VV50 MB50 WYL50 WOP50 WET50 VUX50 VLB50 VBF50 URJ50 UHN50 TXR50 TNV50 TDZ50 SUD50 SKH50 SAL50 RQP50 RGT50 QWX50 QNB50 QDF50 PTJ50 PJN50 OZR50 OPV50 OFZ50 NWD50 NMH50 NCL50 MSP50 MIT50 LYX50 LPB50 LFF50 KVJ50 KLN50 KBR50 JRV50 JHZ50 IYD50 IOH50 IEL50 HUP50 HKT50 HAX50 GRB50 GHF50 FXJ50 FNN50 FDR50 ETV50 EJZ50 EAD50 DQH50 DGL50 CWP50 CMT50 CCX50 BTB50 BJF50 AZJ50 APN50 AFR50 U50 Z50 AB64 LZ64 S64 WYN64 WOR64 WEV64 VUZ64 VLD64 VBH64 URL64 UHP64 TXT64 TNX64 TEB64 SUF64 SKJ64 SAN64 RQR64 RGV64 QWZ64 QND64 QDH64 PTL64 PJP64 OZT64 OPX64 OGB64 NWF64 NMJ64 NCN64 MSR64 MIV64 LYZ64 LPD64 LFH64 KVL64 KLP64 KBT64 JRX64 JIB64 IYF64 IOJ64 IEN64 HUR64 HKV64 HAZ64 GRD64 GHH64 FXL64 FNP64 FDT64 ETX64 EKB64 EAF64 DQJ64 DGN64 CWR64 CMV64 CCZ64 BTD64 BJH64 AZL64 APP64 AFT64 VX64 VV64 MB64 WYL64 WOP64 WET64 VUX64 VLB64 VBF64 URJ64 UHN64 TXR64 TNV64 TDZ64 SUD64 SKH64 SAL64 RQP64 RGT64 QWX64 QNB64 QDF64 PTJ64 PJN64 OZR64 OPV64 OFZ64 NWD64 NMH64 NCL64 MSP64 MIT64 LYX64 LPB64 LFF64 KVJ64 KLN64 KBR64 JRV64 JHZ64 IYD64 IOH64 IEL64 HUP64 HKT64 HAX64 GRB64 GHF64 FXJ64 FNN64 FDR64 ETV64 EJZ64 EAD64 DQH64 DGL64 CWP64 CMT64 CCX64 BTB64 BJF64 AZJ64 APN64 AFR64 U64 Z64 AB68 LZ68 S68 WYN68 WOR68 WEV68 VUZ68 VLD68 VBH68 URL68 UHP68 TXT68 TNX68 TEB68 SUF68 SKJ68 SAN68 RQR68 RGV68 QWZ68 QND68 QDH68 PTL68 PJP68 OZT68 OPX68 OGB68 NWF68 NMJ68 NCN68 MSR68 MIV68 LYZ68 LPD68 LFH68 KVL68 KLP68 KBT68 JRX68 JIB68 IYF68 IOJ68 IEN68 HUR68 HKV68 HAZ68 GRD68 GHH68 FXL68 FNP68 FDT68 ETX68 EKB68 EAF68 DQJ68 DGN68 CWR68 CMV68 CCZ68 BTD68 BJH68 AZL68 APP68 AFT68 VX68 VV68 MB68 WYL68 WOP68 WET68 VUX68 VLB68 VBF68 URJ68 UHN68 TXR68 TNV68 TDZ68 SUD68 SKH68 SAL68 RQP68 RGT68 QWX68 QNB68 QDF68 PTJ68 PJN68 OZR68 OPV68 OFZ68 NWD68 NMH68 NCL68 MSP68 MIT68 LYX68 LPB68 LFF68 KVJ68 KLN68 KBR68 JRV68 JHZ68 IYD68 IOH68 IEL68 HUP68 HKT68 HAX68 GRB68 GHF68 FXJ68 FNN68 FDR68 ETV68 EJZ68 EAD68 DQH68 DGL68 CWP68 CMT68 CCX68 BTB68 BJF68 AZJ68 APN68 AFR68 U68 Z68 AB524352 AG65600 AG131136 AG196672 AG262208 AG327744 AG393280 AG458816 AG524352 AG589888 AG655424 AG720960 AG786496 AG852032 AG917568 AG983104 AI589888 AI655424 AI720960 AI786496 AI852032 AI917568 AI983104 AI65600 AI131136 AI196672 AI262208 AI327744 AI393280 AI42 AI64 AG64 AG42 AI60 AI458816 AG60 AI68 AI50 AG68 AI46 AG50 AG46 AI524352 AN65600 AN131136 AN196672 AN262208 AN327744 AN393280 AN458816 AN524352 AN589888 AN655424 AN720960 AN786496 AN852032 AN917568 AN983104 AP589888 AP655424 AP720960 AP786496 AP852032 AP917568 AP983104 AP65600 AP131136 AP196672 AP262208 AP327744 AP393280 AP60 AN64 AP64 AP46 AN60 AN46 AP458816 AP42 AP68 AN42 AN68 AP50 AN50 AP524352 AU65600 AU131136 AU196672 AU262208 AU327744 AU393280 AU458816 AU524352 AU589888 AU655424 AU720960 AU786496 AU852032 AU917568 AU983104 AW589888 AW655424 AW720960 AW786496 AW852032 AW917568 AW983104 AW65600 AW131136 AW196672 AW262208 AW327744 AW393280 AW42 AW46 AU46 AU42 CD46 AW458816 CF46 CF131136 CF196672 CD852032 CD917568 AW64 AU64 AW68 AU68 AW60 AW50 AU60 AU50 AW524352 BB65600 BB131136 BB196672 BB262208 BB327744 BB393280 BB458816 BB524352 BB589888 BB655424 BB720960 BB786496 BB852032 BB917568 BB983104 BD589888 BD655424 BD720960 BD786496 BD852032 BD917568 BD983104 BD65600 BD131136 BD196672 BD262208 BD327744 BD393280 BD68 BB68 BB64 BD64 BD46 BB46 BD458816 CD50 CF262208 CF50 CF327744 BD42 BD60 BB42 CD983104 BB60 CF524352 BD50 BB50 BD524352 BI65600 BI131136 BI196672 BI262208 BI327744 BI393280 BI458816 BI524352 BI589888 BI655424 BI720960 BI786496 BI852032 BI917568 BI983104 BK589888 BK655424 BK720960 BK786496 BK852032 BK917568 BK983104 BK65600 BK131136 BK196672 BK262208 BK327744 BK393280 BK42 CF393280 CF589888 BI42 BK46 BI46 BK458816 CD68 BK60 CF68 BK64 BI60 BI64 CF655424 CF720960 BK68 BI68 BK50 BI50 BK524352 BP65600 BP131136 BP196672 BP262208 BP327744 BP393280 BP458816 BP524352 BP589888 BP655424 BP720960 BP786496 BP852032 BP917568 BP983104 BR589888 BR655424 BR720960 BR786496 BR852032 BR917568 BR983104 BR65600 BR131136 BR196672 BR262208 BR327744 BR393280 CF42 CF786496 CF852032 CD42 BR46 BP46 BR458816 BR42 BR64 BP42 BP64 CF60 CF917568 BR68 BP68 BR60 BR50 BP60 BP50 BR524352 BW65600 BW131136 BW196672 BW262208 BW327744 BW393280 BW458816 BW524352 BW589888 BW655424 BW720960 BW786496 BW852032 BW917568 BW983104 BY589888 BY655424 BY720960 BY786496 BY852032 BY917568 BY983104 BY65600 BY131136 BY196672 BY262208 BY327744 BY393280 BY68 BW68 BW46 BY46 CD60 CD64 BY458816 BY64 BW64 CF64 CF983104 CF458816 CF65600 BY60 BY42 BW60 BY50 BW42 BW50 BY524352 CD65600 CD131136 CD196672 CD262208 CD327744 CD393280 CD458816 CD524352 CD589888 CD655424 CD720960 CD786496"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00 LY65600 VU65600 AFQ65600 APM65600 AZI65600 BJE65600 BTA65600 CCW65600 CMS65600 CWO65600 DGK65600 DQG65600 EAC65600 EJY65600 ETU65600 FDQ65600 FNM65600 FXI65600 GHE65600 GRA65600 HAW65600 HKS65600 HUO65600 IEK65600 IOG65600 IYC65600 JHY65600 JRU65600 KBQ65600 KLM65600 KVI65600 LFE65600 LPA65600 LYW65600 MIS65600 MSO65600 NCK65600 NMG65600 NWC65600 OFY65600 OPU65600 OZQ65600 PJM65600 PTI65600 QDE65600 QNA65600 QWW65600 RGS65600 RQO65600 SAK65600 SKG65600 SUC65600 TDY65600 TNU65600 TXQ65600 UHM65600 URI65600 VBE65600 VLA65600 VUW65600 WES65600 WOO65600 WYK65600 R131136 LY131136 VU131136 AFQ131136 APM131136 AZI131136 BJE131136 BTA131136 CCW131136 CMS131136 CWO131136 DGK131136 DQG131136 EAC131136 EJY131136 ETU131136 FDQ131136 FNM131136 FXI131136 GHE131136 GRA131136 HAW131136 HKS131136 HUO131136 IEK131136 IOG131136 IYC131136 JHY131136 JRU131136 KBQ131136 KLM131136 KVI131136 LFE131136 LPA131136 LYW131136 MIS131136 MSO131136 NCK131136 NMG131136 NWC131136 OFY131136 OPU131136 OZQ131136 PJM131136 PTI131136 QDE131136 QNA131136 QWW131136 RGS131136 RQO131136 SAK131136 SKG131136 SUC131136 TDY131136 TNU131136 TXQ131136 UHM131136 URI131136 VBE131136 VLA131136 VUW131136 WES131136 WOO131136 WYK131136 R196672 LY196672 VU196672 AFQ196672 APM196672 AZI196672 BJE196672 BTA196672 CCW196672 CMS196672 CWO196672 DGK196672 DQG196672 EAC196672 EJY196672 ETU196672 FDQ196672 FNM196672 FXI196672 GHE196672 GRA196672 HAW196672 HKS196672 HUO196672 IEK196672 IOG196672 IYC196672 JHY196672 JRU196672 KBQ196672 KLM196672 KVI196672 LFE196672 LPA196672 LYW196672 MIS196672 MSO196672 NCK196672 NMG196672 NWC196672 OFY196672 OPU196672 OZQ196672 PJM196672 PTI196672 QDE196672 QNA196672 QWW196672 RGS196672 RQO196672 SAK196672 SKG196672 SUC196672 TDY196672 TNU196672 TXQ196672 UHM196672 URI196672 VBE196672 VLA196672 VUW196672 WES196672 WOO196672 WYK196672 R262208 LY262208 VU262208 AFQ262208 APM262208 AZI262208 BJE262208 BTA262208 CCW262208 CMS262208 CWO262208 DGK262208 DQG262208 EAC262208 EJY262208 ETU262208 FDQ262208 FNM262208 FXI262208 GHE262208 GRA262208 HAW262208 HKS262208 HUO262208 IEK262208 IOG262208 IYC262208 JHY262208 JRU262208 KBQ262208 KLM262208 KVI262208 LFE262208 LPA262208 LYW262208 MIS262208 MSO262208 NCK262208 NMG262208 NWC262208 OFY262208 OPU262208 OZQ262208 PJM262208 PTI262208 QDE262208 QNA262208 QWW262208 RGS262208 RQO262208 SAK262208 SKG262208 SUC262208 TDY262208 TNU262208 TXQ262208 UHM262208 URI262208 VBE262208 VLA262208 VUW262208 WES262208 WOO262208 WYK262208 R327744 LY327744 VU327744 AFQ327744 APM327744 AZI327744 BJE327744 BTA327744 CCW327744 CMS327744 CWO327744 DGK327744 DQG327744 EAC327744 EJY327744 ETU327744 FDQ327744 FNM327744 FXI327744 GHE327744 GRA327744 HAW327744 HKS327744 HUO327744 IEK327744 IOG327744 IYC327744 JHY327744 JRU327744 KBQ327744 KLM327744 KVI327744 LFE327744 LPA327744 LYW327744 MIS327744 MSO327744 NCK327744 NMG327744 NWC327744 OFY327744 OPU327744 OZQ327744 PJM327744 PTI327744 QDE327744 QNA327744 QWW327744 RGS327744 RQO327744 SAK327744 SKG327744 SUC327744 TDY327744 TNU327744 TXQ327744 UHM327744 URI327744 VBE327744 VLA327744 VUW327744 WES327744 WOO327744 WYK327744 R393280 LY393280 VU393280 AFQ393280 APM393280 AZI393280 BJE393280 BTA393280 CCW393280 CMS393280 CWO393280 DGK393280 DQG393280 EAC393280 EJY393280 ETU393280 FDQ393280 FNM393280 FXI393280 GHE393280 GRA393280 HAW393280 HKS393280 HUO393280 IEK393280 IOG393280 IYC393280 JHY393280 JRU393280 KBQ393280 KLM393280 KVI393280 LFE393280 LPA393280 LYW393280 MIS393280 MSO393280 NCK393280 NMG393280 NWC393280 OFY393280 OPU393280 OZQ393280 PJM393280 PTI393280 QDE393280 QNA393280 QWW393280 RGS393280 RQO393280 SAK393280 SKG393280 SUC393280 TDY393280 TNU393280 TXQ393280 UHM393280 URI393280 VBE393280 VLA393280 VUW393280 WES393280 WOO393280 WYK393280 R458816 LY458816 VU458816 AFQ458816 APM458816 AZI458816 BJE458816 BTA458816 CCW458816 CMS458816 CWO458816 DGK458816 DQG458816 EAC458816 EJY458816 ETU458816 FDQ458816 FNM458816 FXI458816 GHE458816 GRA458816 HAW458816 HKS458816 HUO458816 IEK458816 IOG458816 IYC458816 JHY458816 JRU458816 KBQ458816 KLM458816 KVI458816 LFE458816 LPA458816 LYW458816 MIS458816 MSO458816 NCK458816 NMG458816 NWC458816 OFY458816 OPU458816 OZQ458816 PJM458816 PTI458816 QDE458816 QNA458816 QWW458816 RGS458816 RQO458816 SAK458816 SKG458816 SUC458816 TDY458816 TNU458816 TXQ458816 UHM458816 URI458816 VBE458816 VLA458816 VUW458816 WES458816 WOO458816 WYK458816 R524352 LY524352 VU524352 AFQ524352 APM524352 AZI524352 BJE524352 BTA524352 CCW524352 CMS524352 CWO524352 DGK524352 DQG524352 EAC524352 EJY524352 ETU524352 FDQ524352 FNM524352 FXI524352 GHE524352 GRA524352 HAW524352 HKS524352 HUO524352 IEK524352 IOG524352 IYC524352 JHY524352 JRU524352 KBQ524352 KLM524352 KVI524352 LFE524352 LPA524352 LYW524352 MIS524352 MSO524352 NCK524352 NMG524352 NWC524352 OFY524352 OPU524352 OZQ524352 PJM524352 PTI524352 QDE524352 QNA524352 QWW524352 RGS524352 RQO524352 SAK524352 SKG524352 SUC524352 TDY524352 TNU524352 TXQ524352 UHM524352 URI524352 VBE524352 VLA524352 VUW524352 WES524352 WOO524352 WYK524352 R589888 LY589888 VU589888 AFQ589888 APM589888 AZI589888 BJE589888 BTA589888 CCW589888 CMS589888 CWO589888 DGK589888 DQG589888 EAC589888 EJY589888 ETU589888 FDQ589888 FNM589888 FXI589888 GHE589888 GRA589888 HAW589888 HKS589888 HUO589888 IEK589888 IOG589888 IYC589888 JHY589888 JRU589888 KBQ589888 KLM589888 KVI589888 LFE589888 LPA589888 LYW589888 MIS589888 MSO589888 NCK589888 NMG589888 NWC589888 OFY589888 OPU589888 OZQ589888 PJM589888 PTI589888 QDE589888 QNA589888 QWW589888 RGS589888 RQO589888 SAK589888 SKG589888 SUC589888 TDY589888 TNU589888 TXQ589888 UHM589888 URI589888 VBE589888 VLA589888 VUW589888 WES589888 WOO589888 WYK589888 R655424 LY655424 VU655424 AFQ655424 APM655424 AZI655424 BJE655424 BTA655424 CCW655424 CMS655424 CWO655424 DGK655424 DQG655424 EAC655424 EJY655424 ETU655424 FDQ655424 FNM655424 FXI655424 GHE655424 GRA655424 HAW655424 HKS655424 HUO655424 IEK655424 IOG655424 IYC655424 JHY655424 JRU655424 KBQ655424 KLM655424 KVI655424 LFE655424 LPA655424 LYW655424 MIS655424 MSO655424 NCK655424 NMG655424 NWC655424 OFY655424 OPU655424 OZQ655424 PJM655424 PTI655424 QDE655424 QNA655424 QWW655424 RGS655424 RQO655424 SAK655424 SKG655424 SUC655424 TDY655424 TNU655424 TXQ655424 UHM655424 URI655424 VBE655424 VLA655424 VUW655424 WES655424 WOO655424 WYK655424 R720960 LY720960 VU720960 AFQ720960 APM720960 AZI720960 BJE720960 BTA720960 CCW720960 CMS720960 CWO720960 DGK720960 DQG720960 EAC720960 EJY720960 ETU720960 FDQ720960 FNM720960 FXI720960 GHE720960 GRA720960 HAW720960 HKS720960 HUO720960 IEK720960 IOG720960 IYC720960 JHY720960 JRU720960 KBQ720960 KLM720960 KVI720960 LFE720960 LPA720960 LYW720960 MIS720960 MSO720960 NCK720960 NMG720960 NWC720960 OFY720960 OPU720960 OZQ720960 PJM720960 PTI720960 QDE720960 QNA720960 QWW720960 RGS720960 RQO720960 SAK720960 SKG720960 SUC720960 TDY720960 TNU720960 TXQ720960 UHM720960 URI720960 VBE720960 VLA720960 VUW720960 WES720960 WOO720960 WYK720960 R786496 LY786496 VU786496 AFQ786496 APM786496 AZI786496 BJE786496 BTA786496 CCW786496 CMS786496 CWO786496 DGK786496 DQG786496 EAC786496 EJY786496 ETU786496 FDQ786496 FNM786496 FXI786496 GHE786496 GRA786496 HAW786496 HKS786496 HUO786496 IEK786496 IOG786496 IYC786496 JHY786496 JRU786496 KBQ786496 KLM786496 KVI786496 LFE786496 LPA786496 LYW786496 MIS786496 MSO786496 NCK786496 NMG786496 NWC786496 OFY786496 OPU786496 OZQ786496 PJM786496 PTI786496 QDE786496 QNA786496 QWW786496 RGS786496 RQO786496 SAK786496 SKG786496 SUC786496 TDY786496 TNU786496 TXQ786496 UHM786496 URI786496 VBE786496 VLA786496 VUW786496 WES786496 WOO786496 WYK786496 R852032 LY852032 VU852032 AFQ852032 APM852032 AZI852032 BJE852032 BTA852032 CCW852032 CMS852032 CWO852032 DGK852032 DQG852032 EAC852032 EJY852032 ETU852032 FDQ852032 FNM852032 FXI852032 GHE852032 GRA852032 HAW852032 HKS852032 HUO852032 IEK852032 IOG852032 IYC852032 JHY852032 JRU852032 KBQ852032 KLM852032 KVI852032 LFE852032 LPA852032 LYW852032 MIS852032 MSO852032 NCK852032 NMG852032 NWC852032 OFY852032 OPU852032 OZQ852032 PJM852032 PTI852032 QDE852032 QNA852032 QWW852032 RGS852032 RQO852032 SAK852032 SKG852032 SUC852032 TDY852032 TNU852032 TXQ852032 UHM852032 URI852032 VBE852032 VLA852032 VUW852032 WES852032 WOO852032 WYK852032 R917568 LY917568 VU917568 AFQ917568 APM917568 AZI917568 BJE917568 BTA917568 CCW917568 CMS917568 CWO917568 DGK917568 DQG917568 EAC917568 EJY917568 ETU917568 FDQ917568 FNM917568 FXI917568 GHE917568 GRA917568 HAW917568 HKS917568 HUO917568 IEK917568 IOG917568 IYC917568 JHY917568 JRU917568 KBQ917568 KLM917568 KVI917568 LFE917568 LPA917568 LYW917568 MIS917568 MSO917568 NCK917568 NMG917568 NWC917568 OFY917568 OPU917568 OZQ917568 PJM917568 PTI917568 QDE917568 QNA917568 QWW917568 RGS917568 RQO917568 SAK917568 SKG917568 SUC917568 TDY917568 TNU917568 TXQ917568 UHM917568 URI917568 VBE917568 VLA917568 VUW917568 WES917568 WOO917568 WYK917568 R983104 LY983104 VU983104 AFQ983104 APM983104 AZI983104 BJE983104 BTA983104 CCW983104 CMS983104 CWO983104 DGK983104 DQG983104 EAC983104 EJY983104 ETU983104 FDQ983104 FNM983104 FXI983104 GHE983104 GRA983104 HAW983104 HKS983104 HUO983104 IEK983104 IOG983104 IYC983104 JHY983104 JRU983104 KBQ983104 KLM983104 KVI983104 LFE983104 LPA983104 LYW983104 MIS983104 MSO983104 NCK983104 NMG983104 NWC983104 OFY983104 OPU983104 OZQ983104 PJM983104 PTI983104 QDE983104 QNA983104 QWW983104 RGS983104 RQO983104 SAK983104 SKG983104 SUC983104 TDY983104 TNU983104 TXQ983104 UHM983104 URI983104 VBE983104 VLA983104 VUW983104 WES983104 WOO983104 WYK983104 WYM983104 T65600 MA65600 VW65600 AFS65600 APO65600 AZK65600 BJG65600 BTC65600 CCY65600 CMU65600 CWQ65600 DGM65600 DQI65600 EAE65600 EKA65600 ETW65600 FDS65600 FNO65600 FXK65600 GHG65600 GRC65600 HAY65600 HKU65600 HUQ65600 IEM65600 IOI65600 IYE65600 JIA65600 JRW65600 KBS65600 KLO65600 KVK65600 LFG65600 LPC65600 LYY65600 MIU65600 MSQ65600 NCM65600 NMI65600 NWE65600 OGA65600 OPW65600 OZS65600 PJO65600 PTK65600 QDG65600 QNC65600 QWY65600 RGU65600 RQQ65600 SAM65600 SKI65600 SUE65600 TEA65600 TNW65600 TXS65600 UHO65600 URK65600 VBG65600 VLC65600 VUY65600 WEU65600 WOQ65600 WYM65600 T131136 MA131136 VW131136 AFS131136 APO131136 AZK131136 BJG131136 BTC131136 CCY131136 CMU131136 CWQ131136 DGM131136 DQI131136 EAE131136 EKA131136 ETW131136 FDS131136 FNO131136 FXK131136 GHG131136 GRC131136 HAY131136 HKU131136 HUQ131136 IEM131136 IOI131136 IYE131136 JIA131136 JRW131136 KBS131136 KLO131136 KVK131136 LFG131136 LPC131136 LYY131136 MIU131136 MSQ131136 NCM131136 NMI131136 NWE131136 OGA131136 OPW131136 OZS131136 PJO131136 PTK131136 QDG131136 QNC131136 QWY131136 RGU131136 RQQ131136 SAM131136 SKI131136 SUE131136 TEA131136 TNW131136 TXS131136 UHO131136 URK131136 VBG131136 VLC131136 VUY131136 WEU131136 WOQ131136 WYM131136 T196672 MA196672 VW196672 AFS196672 APO196672 AZK196672 BJG196672 BTC196672 CCY196672 CMU196672 CWQ196672 DGM196672 DQI196672 EAE196672 EKA196672 ETW196672 FDS196672 FNO196672 FXK196672 GHG196672 GRC196672 HAY196672 HKU196672 HUQ196672 IEM196672 IOI196672 IYE196672 JIA196672 JRW196672 KBS196672 KLO196672 KVK196672 LFG196672 LPC196672 LYY196672 MIU196672 MSQ196672 NCM196672 NMI196672 NWE196672 OGA196672 OPW196672 OZS196672 PJO196672 PTK196672 QDG196672 QNC196672 QWY196672 RGU196672 RQQ196672 SAM196672 SKI196672 SUE196672 TEA196672 TNW196672 TXS196672 UHO196672 URK196672 VBG196672 VLC196672 VUY196672 WEU196672 WOQ196672 WYM196672 T262208 MA262208 VW262208 AFS262208 APO262208 AZK262208 BJG262208 BTC262208 CCY262208 CMU262208 CWQ262208 DGM262208 DQI262208 EAE262208 EKA262208 ETW262208 FDS262208 FNO262208 FXK262208 GHG262208 GRC262208 HAY262208 HKU262208 HUQ262208 IEM262208 IOI262208 IYE262208 JIA262208 JRW262208 KBS262208 KLO262208 KVK262208 LFG262208 LPC262208 LYY262208 MIU262208 MSQ262208 NCM262208 NMI262208 NWE262208 OGA262208 OPW262208 OZS262208 PJO262208 PTK262208 QDG262208 QNC262208 QWY262208 RGU262208 RQQ262208 SAM262208 SKI262208 SUE262208 TEA262208 TNW262208 TXS262208 UHO262208 URK262208 VBG262208 VLC262208 VUY262208 WEU262208 WOQ262208 WYM262208 T327744 MA327744 VW327744 AFS327744 APO327744 AZK327744 BJG327744 BTC327744 CCY327744 CMU327744 CWQ327744 DGM327744 DQI327744 EAE327744 EKA327744 ETW327744 FDS327744 FNO327744 FXK327744 GHG327744 GRC327744 HAY327744 HKU327744 HUQ327744 IEM327744 IOI327744 IYE327744 JIA327744 JRW327744 KBS327744 KLO327744 KVK327744 LFG327744 LPC327744 LYY327744 MIU327744 MSQ327744 NCM327744 NMI327744 NWE327744 OGA327744 OPW327744 OZS327744 PJO327744 PTK327744 QDG327744 QNC327744 QWY327744 RGU327744 RQQ327744 SAM327744 SKI327744 SUE327744 TEA327744 TNW327744 TXS327744 UHO327744 URK327744 VBG327744 VLC327744 VUY327744 WEU327744 WOQ327744 WYM327744 T393280 MA393280 VW393280 AFS393280 APO393280 AZK393280 BJG393280 BTC393280 CCY393280 CMU393280 CWQ393280 DGM393280 DQI393280 EAE393280 EKA393280 ETW393280 FDS393280 FNO393280 FXK393280 GHG393280 GRC393280 HAY393280 HKU393280 HUQ393280 IEM393280 IOI393280 IYE393280 JIA393280 JRW393280 KBS393280 KLO393280 KVK393280 LFG393280 LPC393280 LYY393280 MIU393280 MSQ393280 NCM393280 NMI393280 NWE393280 OGA393280 OPW393280 OZS393280 PJO393280 PTK393280 QDG393280 QNC393280 QWY393280 RGU393280 RQQ393280 SAM393280 SKI393280 SUE393280 TEA393280 TNW393280 TXS393280 UHO393280 URK393280 VBG393280 VLC393280 VUY393280 WEU393280 WOQ393280 WYM393280 T458816 MA458816 VW458816 AFS458816 APO458816 AZK458816 BJG458816 BTC458816 CCY458816 CMU458816 CWQ458816 DGM458816 DQI458816 EAE458816 EKA458816 ETW458816 FDS458816 FNO458816 FXK458816 GHG458816 GRC458816 HAY458816 HKU458816 HUQ458816 IEM458816 IOI458816 IYE458816 JIA458816 JRW458816 KBS458816 KLO458816 KVK458816 LFG458816 LPC458816 LYY458816 MIU458816 MSQ458816 NCM458816 NMI458816 NWE458816 OGA458816 OPW458816 OZS458816 PJO458816 PTK458816 QDG458816 QNC458816 QWY458816 RGU458816 RQQ458816 SAM458816 SKI458816 SUE458816 TEA458816 TNW458816 TXS458816 UHO458816 URK458816 VBG458816 VLC458816 VUY458816 WEU458816 WOQ458816 WYM458816 T524352 MA524352 VW524352 AFS524352 APO524352 AZK524352 BJG524352 BTC524352 CCY524352 CMU524352 CWQ524352 DGM524352 DQI524352 EAE524352 EKA524352 ETW524352 FDS524352 FNO524352 FXK524352 GHG524352 GRC524352 HAY524352 HKU524352 HUQ524352 IEM524352 IOI524352 IYE524352 JIA524352 JRW524352 KBS524352 KLO524352 KVK524352 LFG524352 LPC524352 LYY524352 MIU524352 MSQ524352 NCM524352 NMI524352 NWE524352 OGA524352 OPW524352 OZS524352 PJO524352 PTK524352 QDG524352 QNC524352 QWY524352 RGU524352 RQQ524352 SAM524352 SKI524352 SUE524352 TEA524352 TNW524352 TXS524352 UHO524352 URK524352 VBG524352 VLC524352 VUY524352 WEU524352 WOQ524352 WYM524352 T589888 MA589888 VW589888 AFS589888 APO589888 AZK589888 BJG589888 BTC589888 CCY589888 CMU589888 CWQ589888 DGM589888 DQI589888 EAE589888 EKA589888 ETW589888 FDS589888 FNO589888 FXK589888 GHG589888 GRC589888 HAY589888 HKU589888 HUQ589888 IEM589888 IOI589888 IYE589888 JIA589888 JRW589888 KBS589888 KLO589888 KVK589888 LFG589888 LPC589888 LYY589888 MIU589888 MSQ589888 NCM589888 NMI589888 NWE589888 OGA589888 OPW589888 OZS589888 PJO589888 PTK589888 QDG589888 QNC589888 QWY589888 RGU589888 RQQ589888 SAM589888 SKI589888 SUE589888 TEA589888 TNW589888 TXS589888 UHO589888 URK589888 VBG589888 VLC589888 VUY589888 WEU589888 WOQ589888 WYM589888 T655424 MA655424 VW655424 AFS655424 APO655424 AZK655424 BJG655424 BTC655424 CCY655424 CMU655424 CWQ655424 DGM655424 DQI655424 EAE655424 EKA655424 ETW655424 FDS655424 FNO655424 FXK655424 GHG655424 GRC655424 HAY655424 HKU655424 HUQ655424 IEM655424 IOI655424 IYE655424 JIA655424 JRW655424 KBS655424 KLO655424 KVK655424 LFG655424 LPC655424 LYY655424 MIU655424 MSQ655424 NCM655424 NMI655424 NWE655424 OGA655424 OPW655424 OZS655424 PJO655424 PTK655424 QDG655424 QNC655424 QWY655424 RGU655424 RQQ655424 SAM655424 SKI655424 SUE655424 TEA655424 TNW655424 TXS655424 UHO655424 URK655424 VBG655424 VLC655424 VUY655424 WEU655424 WOQ655424 WYM655424 T720960 MA720960 VW720960 AFS720960 APO720960 AZK720960 BJG720960 BTC720960 CCY720960 CMU720960 CWQ720960 DGM720960 DQI720960 EAE720960 EKA720960 ETW720960 FDS720960 FNO720960 FXK720960 GHG720960 GRC720960 HAY720960 HKU720960 HUQ720960 IEM720960 IOI720960 IYE720960 JIA720960 JRW720960 KBS720960 KLO720960 KVK720960 LFG720960 LPC720960 LYY720960 MIU720960 MSQ720960 NCM720960 NMI720960 NWE720960 OGA720960 OPW720960 OZS720960 PJO720960 PTK720960 QDG720960 QNC720960 QWY720960 RGU720960 RQQ720960 SAM720960 SKI720960 SUE720960 TEA720960 TNW720960 TXS720960 UHO720960 URK720960 VBG720960 VLC720960 VUY720960 WEU720960 WOQ720960 WYM720960 T786496 MA786496 VW786496 AFS786496 APO786496 AZK786496 BJG786496 BTC786496 CCY786496 CMU786496 CWQ786496 DGM786496 DQI786496 EAE786496 EKA786496 ETW786496 FDS786496 FNO786496 FXK786496 GHG786496 GRC786496 HAY786496 HKU786496 HUQ786496 IEM786496 IOI786496 IYE786496 JIA786496 JRW786496 KBS786496 KLO786496 KVK786496 LFG786496 LPC786496 LYY786496 MIU786496 MSQ786496 NCM786496 NMI786496 NWE786496 OGA786496 OPW786496 OZS786496 PJO786496 PTK786496 QDG786496 QNC786496 QWY786496 RGU786496 RQQ786496 SAM786496 SKI786496 SUE786496 TEA786496 TNW786496 TXS786496 UHO786496 URK786496 VBG786496 VLC786496 VUY786496 WEU786496 WOQ786496 WYM786496 T852032 MA852032 VW852032 AFS852032 APO852032 AZK852032 BJG852032 BTC852032 CCY852032 CMU852032 CWQ852032 DGM852032 DQI852032 EAE852032 EKA852032 ETW852032 FDS852032 FNO852032 FXK852032 GHG852032 GRC852032 HAY852032 HKU852032 HUQ852032 IEM852032 IOI852032 IYE852032 JIA852032 JRW852032 KBS852032 KLO852032 KVK852032 LFG852032 LPC852032 LYY852032 MIU852032 MSQ852032 NCM852032 NMI852032 NWE852032 OGA852032 OPW852032 OZS852032 PJO852032 PTK852032 QDG852032 QNC852032 QWY852032 RGU852032 RQQ852032 SAM852032 SKI852032 SUE852032 TEA852032 TNW852032 TXS852032 UHO852032 URK852032 VBG852032 VLC852032 VUY852032 WEU852032 WOQ852032 WYM852032 T917568 MA917568 VW917568 AFS917568 APO917568 AZK917568 BJG917568 BTC917568 CCY917568 CMU917568 CWQ917568 DGM917568 DQI917568 EAE917568 EKA917568 ETW917568 FDS917568 FNO917568 FXK917568 GHG917568 GRC917568 HAY917568 HKU917568 HUQ917568 IEM917568 IOI917568 IYE917568 JIA917568 JRW917568 KBS917568 KLO917568 KVK917568 LFG917568 LPC917568 LYY917568 MIU917568 MSQ917568 NCM917568 NMI917568 NWE917568 OGA917568 OPW917568 OZS917568 PJO917568 PTK917568 QDG917568 QNC917568 QWY917568 RGU917568 RQQ917568 SAM917568 SKI917568 SUE917568 TEA917568 TNW917568 TXS917568 UHO917568 URK917568 VBG917568 VLC917568 VUY917568 WEU917568 WOQ917568 WYM917568 T983104 MA983104 VW983104 AFS983104 APO983104 AZK983104 BJG983104 BTC983104 CCY983104 CMU983104 CWQ983104 DGM983104 DQI983104 EAE983104 EKA983104 ETW983104 FDS983104 FNO983104 FXK983104 GHG983104 GRC983104 HAY983104 HKU983104 HUQ983104 IEM983104 IOI983104 IYE983104 JIA983104 JRW983104 KBS983104 KLO983104 KVK983104 LFG983104 LPC983104 LYY983104 MIU983104 MSQ983104 NCM983104 NMI983104 NWE983104 OGA983104 OPW983104 OZS983104 PJO983104 PTK983104 QDG983104 QNC983104 QWY983104 RGU983104 RQQ983104 SAM983104 SKI983104 SUE983104 TEA983104 TNW983104 TXS983104 UHO983104 URK983104 VBG983104 VLC983104 VUY983104 WEU983104 WOQ983104 LY60 VU60 AFQ60 APM60 AZI60 BJE60 BTA60 CCW60 CMS60 CWO60 DGK60 DQG60 EAC60 EJY60 ETU60 FDQ60 FNM60 FXI60 GHE60 GRA60 HAW60 HKS60 HUO60 IEK60 IOG60 IYC60 JHY60 JRU60 KBQ60 KLM60 KVI60 LFE60 LPA60 LYW60 MIS60 MSO60 NCK60 NMG60 NWC60 OFY60 OPU60 OZQ60 PJM60 PTI60 QDE60 QNA60 QWW60 RGS60 RQO60 SAK60 SKG60 SUC60 TDY60 TNU60 TXQ60 UHM60 URI60 VBE60 VLA60 VUW60 WES60 WOO60 WYK60 T60 MA60 VW60 AFS60 APO60 AZK60 BJG60 BTC60 CCY60 CMU60 CWQ60 DGM60 DQI60 EAE60 EKA60 ETW60 FDS60 FNO60 FXK60 GHG60 GRC60 HAY60 HKU60 HUQ60 IEM60 IOI60 IYE60 JIA60 JRW60 KBS60 KLO60 KVK60 LFG60 LPC60 LYY60 MIU60 MSQ60 NCM60 NMI60 NWE60 OGA60 OPW60 OZS60 PJO60 PTK60 QDG60 QNC60 QWY60 RGU60 RQQ60 SAM60 SKI60 SUE60 TEA60 TNW60 TXS60 UHO60 URK60 VBG60 VLC60 VUY60 WEU60 WOQ60 WYM60 R60 R42 WYM42 WOQ42 WEU42 VUY42 VLC42 VBG42 URK42 UHO42 TXS42 TNW42 TEA42 SUE42 SKI42 SAM42 RQQ42 RGU42 QWY42 QNC42 QDG42 PTK42 PJO42 OZS42 OPW42 OGA42 NWE42 NMI42 NCM42 MSQ42 MIU42 LYY42 LPC42 LFG42 KVK42 KLO42 KBS42 JRW42 JIA42 IYE42 IOI42 IEM42 HUQ42 HKU42 HAY42 GRC42 GHG42 FXK42 FNO42 FDS42 ETW42 EKA42 EAE42 DQI42 DGM42 CWQ42 CMU42 CCY42 BTC42 BJG42 AZK42 APO42 AFS42 VW42 MA42 T42 WYK42 WOO42 WES42 VUW42 VLA42 VBE42 URI42 UHM42 TXQ42 TNU42 TDY42 SUC42 SKG42 SAK42 RQO42 RGS42 QWW42 QNA42 QDE42 PTI42 PJM42 OZQ42 OPU42 OFY42 NWC42 NMG42 NCK42 MSO42 MIS42 LYW42 LPA42 LFE42 KVI42 KLM42 KBQ42 JRU42 JHY42 IYC42 IOG42 IEK42 HUO42 HKS42 HAW42 GRA42 GHE42 FXI42 FNM42 FDQ42 ETU42 EJY42 EAC42 DQG42 DGK42 CWO42 CMS42 CCW42 BTA42 BJE42 AZI42 APM42 AFQ42 VU42 LY42 WOQ24 R24 LY24 VU24 AFQ24 APM24 AZI24 BJE24 BTA24 CCW24 CMS24 CWO24 DGK24 DQG24 EAC24 EJY24 ETU24 FDQ24 FNM24 FXI24 GHE24 GRA24 HAW24 HKS24 HUO24 IEK24 IOG24 IYC24 JHY24 JRU24 KBQ24 KLM24 KVI24 LFE24 LPA24 LYW24 MIS24 MSO24 NCK24 NMG24 NWC24 OFY24 OPU24 OZQ24 PJM24 PTI24 QDE24 QNA24 QWW24 RGS24 RQO24 SAK24 SKG24 SUC24 TDY24 TNU24 TXQ24 UHM24 URI24 VBE24 VLA24 VUW24 WES24 WOO24 WYK24 WYM24 MA24 VW24 AFS24 APO24 AZK24 BJG24 BTC24 CCY24 CMU24 CWQ24 DGM24 DQI24 EAE24 EKA24 ETW24 FDS24 FNO24 FXK24 GHG24 GRC24 HAY24 HKU24 HUQ24 IEM24 IOI24 IYE24 JIA24 JRW24 KBS24 KLO24 KVK24 LFG24 LPC24 LYY24 MIU24 MSQ24 NCM24 NMI24 NWE24 OGA24 OPW24 OZS24 PJO24 PTK24 QDG24 QNC24 QWY24 RGU24 RQQ24 SAM24 SKI24 SUE24 TEA24 TNW24 TXS24 UHO24 URK24 VBG24 VLC24 VUY24 WEU24 Y65600 Y131136 Y196672 Y262208 Y327744 Y393280 Y458816 Y524352 Y589888 Y655424 Y720960 Y786496 Y852032 Y917568 Y983104 AA65600 AA131136 AA196672 AA262208 AA327744 AA393280 AA458816 AA524352 AA589888 AA655424 AA720960 AA786496 AA852032 AA917568 AA983104 AA60 AA42 Y60 Y42 Y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R32 WYM32 WOQ32 WEU32 VUY32 VLC32 VBG32 URK32 UHO32 TXS32 TNW32 TEA32 SUE32 SKI32 SAM32 RQQ32 RGU32 QWY32 QNC32 QDG32 PTK32 PJO32 OZS32 OPW32 OGA32 NWE32 NMI32 NCM32 MSQ32 MIU32 LYY32 LPC32 LFG32 KVK32 KLO32 KBS32 JRW32 JIA32 IYE32 IOI32 IEM32 HUQ32 HKU32 HAY32 GRC32 GHG32 FXK32 FNO32 FDS32 ETW32 EKA32 EAE32 DQI32 DGM32 CWQ32 CMU32 CCY32 BTC32 BJG32 AZK32 APO32 AFS32 VW32 MA32 T32 WYK32 WOO32 WES32 VUW32 VLA32 VBE32 URI32 UHM32 TXQ32 TNU32 TDY32 SUC32 SKG32 SAK32 RQO32 RGS32 QWW32 QNA32 QDE32 PTI32 PJM32 OZQ32 OPU32 OFY32 NWC32 NMG32 NCK32 MSO32 MIS32 LYW32 LPA32 LFE32 KVI32 KLM32 KBQ32 JRU32 JHY32 IYC32 IOG32 IEK32 HUO32 HKS32 HAW32 GRA32 GHE32 FXI32 FNM32 FDQ32 ETU32 EJY32 EAC32 DQG32 DGK32 CWO32 CMS32 CCW32 BTA32 BJE32 AZI32 APM32 AFQ32 VU32 LY32 Y32 AA32 R46 WYM46 WOQ46 WEU46 VUY46 VLC46 VBG46 URK46 UHO46 TXS46 TNW46 TEA46 SUE46 SKI46 SAM46 RQQ46 RGU46 QWY46 QNC46 QDG46 PTK46 PJO46 OZS46 OPW46 OGA46 NWE46 NMI46 NCM46 MSQ46 MIU46 LYY46 LPC46 LFG46 KVK46 KLO46 KBS46 JRW46 JIA46 IYE46 IOI46 IEM46 HUQ46 HKU46 HAY46 GRC46 GHG46 FXK46 FNO46 FDS46 ETW46 EKA46 EAE46 DQI46 DGM46 CWQ46 CMU46 CCY46 BTC46 BJG46 AZK46 APO46 AFS46 VW46 MA46 T46 WYK46 WOO46 WES46 VUW46 VLA46 VBE46 URI46 UHM46 TXQ46 TNU46 TDY46 SUC46 SKG46 SAK46 RQO46 RGS46 QWW46 QNA46 QDE46 PTI46 PJM46 OZQ46 OPU46 OFY46 NWC46 NMG46 NCK46 MSO46 MIS46 LYW46 LPA46 LFE46 KVI46 KLM46 KBQ46 JRU46 JHY46 IYC46 IOG46 IEK46 HUO46 HKS46 HAW46 GRA46 GHE46 FXI46 FNM46 FDQ46 ETU46 EJY46 EAC46 DQG46 DGK46 CWO46 CMS46 CCW46 BTA46 BJE46 AZI46 APM46 AFQ46 VU46 LY46 Y46 AA46 R50 WYM50 WOQ50 WEU50 VUY50 VLC50 VBG50 URK50 UHO50 TXS50 TNW50 TEA50 SUE50 SKI50 SAM50 RQQ50 RGU50 QWY50 QNC50 QDG50 PTK50 PJO50 OZS50 OPW50 OGA50 NWE50 NMI50 NCM50 MSQ50 MIU50 LYY50 LPC50 LFG50 KVK50 KLO50 KBS50 JRW50 JIA50 IYE50 IOI50 IEM50 HUQ50 HKU50 HAY50 GRC50 GHG50 FXK50 FNO50 FDS50 ETW50 EKA50 EAE50 DQI50 DGM50 CWQ50 CMU50 CCY50 BTC50 BJG50 AZK50 APO50 AFS50 VW50 MA50 T50 WYK50 WOO50 WES50 VUW50 VLA50 VBE50 URI50 UHM50 TXQ50 TNU50 TDY50 SUC50 SKG50 SAK50 RQO50 RGS50 QWW50 QNA50 QDE50 PTI50 PJM50 OZQ50 OPU50 OFY50 NWC50 NMG50 NCK50 MSO50 MIS50 LYW50 LPA50 LFE50 KVI50 KLM50 KBQ50 JRU50 JHY50 IYC50 IOG50 IEK50 HUO50 HKS50 HAW50 GRA50 GHE50 FXI50 FNM50 FDQ50 ETU50 EJY50 EAC50 DQG50 DGK50 CWO50 CMS50 CCW50 BTA50 BJE50 AZI50 APM50 AFQ50 VU50 LY50 Y50 AA50 R64 WYM64 WOQ64 WEU64 VUY64 VLC64 VBG64 URK64 UHO64 TXS64 TNW64 TEA64 SUE64 SKI64 SAM64 RQQ64 RGU64 QWY64 QNC64 QDG64 PTK64 PJO64 OZS64 OPW64 OGA64 NWE64 NMI64 NCM64 MSQ64 MIU64 LYY64 LPC64 LFG64 KVK64 KLO64 KBS64 JRW64 JIA64 IYE64 IOI64 IEM64 HUQ64 HKU64 HAY64 GRC64 GHG64 FXK64 FNO64 FDS64 ETW64 EKA64 EAE64 DQI64 DGM64 CWQ64 CMU64 CCY64 BTC64 BJG64 AZK64 APO64 AFS64 VW64 MA64 T64 WYK64 WOO64 WES64 VUW64 VLA64 VBE64 URI64 UHM64 TXQ64 TNU64 TDY64 SUC64 SKG64 SAK64 RQO64 RGS64 QWW64 QNA64 QDE64 PTI64 PJM64 OZQ64 OPU64 OFY64 NWC64 NMG64 NCK64 MSO64 MIS64 LYW64 LPA64 LFE64 KVI64 KLM64 KBQ64 JRU64 JHY64 IYC64 IOG64 IEK64 HUO64 HKS64 HAW64 GRA64 GHE64 FXI64 FNM64 FDQ64 ETU64 EJY64 EAC64 DQG64 DGK64 CWO64 CMS64 CCW64 BTA64 BJE64 AZI64 APM64 AFQ64 VU64 LY64 Y64 AA64 R68 WYM68 WOQ68 WEU68 VUY68 VLC68 VBG68 URK68 UHO68 TXS68 TNW68 TEA68 SUE68 SKI68 SAM68 RQQ68 RGU68 QWY68 QNC68 QDG68 PTK68 PJO68 OZS68 OPW68 OGA68 NWE68 NMI68 NCM68 MSQ68 MIU68 LYY68 LPC68 LFG68 KVK68 KLO68 KBS68 JRW68 JIA68 IYE68 IOI68 IEM68 HUQ68 HKU68 HAY68 GRC68 GHG68 FXK68 FNO68 FDS68 ETW68 EKA68 EAE68 DQI68 DGM68 CWQ68 CMU68 CCY68 BTC68 BJG68 AZK68 APO68 AFS68 VW68 MA68 T68 WYK68 WOO68 WES68 VUW68 VLA68 VBE68 URI68 UHM68 TXQ68 TNU68 TDY68 SUC68 SKG68 SAK68 RQO68 RGS68 QWW68 QNA68 QDE68 PTI68 PJM68 OZQ68 OPU68 OFY68 NWC68 NMG68 NCK68 MSO68 MIS68 LYW68 LPA68 LFE68 KVI68 KLM68 KBQ68 JRU68 JHY68 IYC68 IOG68 IEK68 HUO68 HKS68 HAW68 GRA68 GHE68 FXI68 FNM68 FDQ68 ETU68 EJY68 EAC68 DQG68 DGK68 CWO68 CMS68 CCW68 BTA68 BJE68 AZI68 APM68 AFQ68 VU68 LY68 Y68 AA68 AF65600 AF131136 AF196672 AF262208 AF327744 AF393280 AF458816 AF524352 AF589888 AF655424 AF720960 AF786496 AF852032 AF917568 AF983104 AH65600 AH131136 AH196672 AH262208 AH327744 AH393280 AH458816 AH524352 AH589888 AH655424 AH720960 AH786496 AH852032 AH917568 AH983104 AF42 AH42 AF64 AH64 AF60 AH60 AH68 AF68 AH50 AF50 AH46 AF46 AM65600 AM131136 AM196672 AM262208 AM327744 AM393280 AM458816 AM524352 AM589888 AM655424 AM720960 AM786496 AM852032 AM917568 AM983104 AO65600 AO131136 AO196672 AO262208 AO327744 AO393280 AO458816 AO524352 AO589888 AO655424 AO720960 AO786496 AO852032 AO917568 AO983104 AM64 AO64 AO60 AM60 AO46 AO42 AM46 AO68 AM42 AM50 AO50 AM68 AT65600 AT131136 AT196672 AT262208 AT327744 AT393280 AT458816 AT524352 AT589888 AT655424 AT720960 AT786496 AT852032 AT917568 AT983104 AV65600 AV131136 AV196672 AV262208 AV327744 AV393280 AV458816 AV524352 AV589888 AV655424 AV720960 AV786496 AV852032 AV917568 AV983104 AT42 AV42 AT46 AV46 CC42 CE983104 CE196672 CE262208 CE327744 AT64 AV64 AT68 AV68 AV60 AT60 AT50 AV50 BA65600 BA131136 BA196672 BA262208 BA327744 BA393280 BA458816 BA524352 BA589888 BA655424 BA720960 BA786496 BA852032 BA917568 BA983104 BC65600 BC131136 BC196672 BC262208 BC327744 BC393280 BC458816 BC524352 BC589888 BC655424 BC720960 BC786496 BC852032 BC917568 BC983104 BA68 BC68 BA64 BC64 BC46 BA46 CE42 CE393280 CE60 BA42 BC42 BC60 BA60 CE458816 CE524352 BA50 BC50 BH65600 BH131136 BH196672 BH262208 BH327744 BH393280 BH458816 BH524352 BH589888 BH655424 BH720960 BH786496 BH852032 BH917568 BH983104 BJ65600 BJ131136 BJ196672 BJ262208 BJ327744 BJ393280 BJ458816 BJ524352 BJ589888 BJ655424 BJ720960 BJ786496 BJ852032 BJ917568 BJ983104 BH42 BJ42 CC60 CE64 BJ46 BH46 CC46 BJ60 BH60 BH64 BJ64 CE589888 CE655424 BH68 BJ68 BH50 BJ50 BO65600 BO131136 BO196672 BO262208 BO327744 BO393280 BO458816 BO524352 BO589888 BO655424 BO720960 BO786496 BO852032 BO917568 BO983104 BQ65600 BQ131136 BQ196672 BQ262208 BQ327744 BQ393280 BQ458816 BQ524352 BQ589888 BQ655424 BQ720960 BQ786496 BQ852032 BQ917568 BQ983104 BO46 CE46 CE720960 CE786496 BQ46 BO42 BQ42 BO64 BQ64 CC64 CE50 BO68 BQ68 BQ60 BO60 BO50 BQ50 BV65600 BV131136 BV196672 BV262208 BV327744 BV393280 BV458816 BV524352 BV589888 BV655424 BV720960 BV786496 BV852032 BV917568 BV983104 BX65600 BX131136 BX196672 BX262208 BX327744 BX393280 BX458816 BX524352 BX589888 BX655424 BX720960 BX786496 BX852032 BX917568 BX983104 BV68 BX68 BV46 BX46 CC68 BV64 BX64 CE68 CC50 CE852032 CE917568 BX60 BV60 BV42 BX42 BV50 BX50 CC65600 CC131136 CC196672 CC262208 CC327744 CC393280 CC458816 CC524352 CC589888 CC655424 CC720960 CC786496 CC852032 CC917568 CC983104 CE65600 CE131136" xr:uid="{00000000-0002-0000-0C00-000003000000}"/>
    <dataValidation type="list" allowBlank="1" showInputMessage="1" showErrorMessage="1" errorTitle="Ошибка" error="Выберите значение из списка" sqref="WYF983104 M65600 LT65600 VP65600 AFL65600 APH65600 AZD65600 BIZ65600 BSV65600 CCR65600 CMN65600 CWJ65600 DGF65600 DQB65600 DZX65600 EJT65600 ETP65600 FDL65600 FNH65600 FXD65600 GGZ65600 GQV65600 HAR65600 HKN65600 HUJ65600 IEF65600 IOB65600 IXX65600 JHT65600 JRP65600 KBL65600 KLH65600 KVD65600 LEZ65600 LOV65600 LYR65600 MIN65600 MSJ65600 NCF65600 NMB65600 NVX65600 OFT65600 OPP65600 OZL65600 PJH65600 PTD65600 QCZ65600 QMV65600 QWR65600 RGN65600 RQJ65600 SAF65600 SKB65600 STX65600 TDT65600 TNP65600 TXL65600 UHH65600 URD65600 VAZ65600 VKV65600 VUR65600 WEN65600 WOJ65600 WYF65600 M131136 LT131136 VP131136 AFL131136 APH131136 AZD131136 BIZ131136 BSV131136 CCR131136 CMN131136 CWJ131136 DGF131136 DQB131136 DZX131136 EJT131136 ETP131136 FDL131136 FNH131136 FXD131136 GGZ131136 GQV131136 HAR131136 HKN131136 HUJ131136 IEF131136 IOB131136 IXX131136 JHT131136 JRP131136 KBL131136 KLH131136 KVD131136 LEZ131136 LOV131136 LYR131136 MIN131136 MSJ131136 NCF131136 NMB131136 NVX131136 OFT131136 OPP131136 OZL131136 PJH131136 PTD131136 QCZ131136 QMV131136 QWR131136 RGN131136 RQJ131136 SAF131136 SKB131136 STX131136 TDT131136 TNP131136 TXL131136 UHH131136 URD131136 VAZ131136 VKV131136 VUR131136 WEN131136 WOJ131136 WYF131136 M196672 LT196672 VP196672 AFL196672 APH196672 AZD196672 BIZ196672 BSV196672 CCR196672 CMN196672 CWJ196672 DGF196672 DQB196672 DZX196672 EJT196672 ETP196672 FDL196672 FNH196672 FXD196672 GGZ196672 GQV196672 HAR196672 HKN196672 HUJ196672 IEF196672 IOB196672 IXX196672 JHT196672 JRP196672 KBL196672 KLH196672 KVD196672 LEZ196672 LOV196672 LYR196672 MIN196672 MSJ196672 NCF196672 NMB196672 NVX196672 OFT196672 OPP196672 OZL196672 PJH196672 PTD196672 QCZ196672 QMV196672 QWR196672 RGN196672 RQJ196672 SAF196672 SKB196672 STX196672 TDT196672 TNP196672 TXL196672 UHH196672 URD196672 VAZ196672 VKV196672 VUR196672 WEN196672 WOJ196672 WYF196672 M262208 LT262208 VP262208 AFL262208 APH262208 AZD262208 BIZ262208 BSV262208 CCR262208 CMN262208 CWJ262208 DGF262208 DQB262208 DZX262208 EJT262208 ETP262208 FDL262208 FNH262208 FXD262208 GGZ262208 GQV262208 HAR262208 HKN262208 HUJ262208 IEF262208 IOB262208 IXX262208 JHT262208 JRP262208 KBL262208 KLH262208 KVD262208 LEZ262208 LOV262208 LYR262208 MIN262208 MSJ262208 NCF262208 NMB262208 NVX262208 OFT262208 OPP262208 OZL262208 PJH262208 PTD262208 QCZ262208 QMV262208 QWR262208 RGN262208 RQJ262208 SAF262208 SKB262208 STX262208 TDT262208 TNP262208 TXL262208 UHH262208 URD262208 VAZ262208 VKV262208 VUR262208 WEN262208 WOJ262208 WYF262208 M327744 LT327744 VP327744 AFL327744 APH327744 AZD327744 BIZ327744 BSV327744 CCR327744 CMN327744 CWJ327744 DGF327744 DQB327744 DZX327744 EJT327744 ETP327744 FDL327744 FNH327744 FXD327744 GGZ327744 GQV327744 HAR327744 HKN327744 HUJ327744 IEF327744 IOB327744 IXX327744 JHT327744 JRP327744 KBL327744 KLH327744 KVD327744 LEZ327744 LOV327744 LYR327744 MIN327744 MSJ327744 NCF327744 NMB327744 NVX327744 OFT327744 OPP327744 OZL327744 PJH327744 PTD327744 QCZ327744 QMV327744 QWR327744 RGN327744 RQJ327744 SAF327744 SKB327744 STX327744 TDT327744 TNP327744 TXL327744 UHH327744 URD327744 VAZ327744 VKV327744 VUR327744 WEN327744 WOJ327744 WYF327744 M393280 LT393280 VP393280 AFL393280 APH393280 AZD393280 BIZ393280 BSV393280 CCR393280 CMN393280 CWJ393280 DGF393280 DQB393280 DZX393280 EJT393280 ETP393280 FDL393280 FNH393280 FXD393280 GGZ393280 GQV393280 HAR393280 HKN393280 HUJ393280 IEF393280 IOB393280 IXX393280 JHT393280 JRP393280 KBL393280 KLH393280 KVD393280 LEZ393280 LOV393280 LYR393280 MIN393280 MSJ393280 NCF393280 NMB393280 NVX393280 OFT393280 OPP393280 OZL393280 PJH393280 PTD393280 QCZ393280 QMV393280 QWR393280 RGN393280 RQJ393280 SAF393280 SKB393280 STX393280 TDT393280 TNP393280 TXL393280 UHH393280 URD393280 VAZ393280 VKV393280 VUR393280 WEN393280 WOJ393280 WYF393280 M458816 LT458816 VP458816 AFL458816 APH458816 AZD458816 BIZ458816 BSV458816 CCR458816 CMN458816 CWJ458816 DGF458816 DQB458816 DZX458816 EJT458816 ETP458816 FDL458816 FNH458816 FXD458816 GGZ458816 GQV458816 HAR458816 HKN458816 HUJ458816 IEF458816 IOB458816 IXX458816 JHT458816 JRP458816 KBL458816 KLH458816 KVD458816 LEZ458816 LOV458816 LYR458816 MIN458816 MSJ458816 NCF458816 NMB458816 NVX458816 OFT458816 OPP458816 OZL458816 PJH458816 PTD458816 QCZ458816 QMV458816 QWR458816 RGN458816 RQJ458816 SAF458816 SKB458816 STX458816 TDT458816 TNP458816 TXL458816 UHH458816 URD458816 VAZ458816 VKV458816 VUR458816 WEN458816 WOJ458816 WYF458816 M524352 LT524352 VP524352 AFL524352 APH524352 AZD524352 BIZ524352 BSV524352 CCR524352 CMN524352 CWJ524352 DGF524352 DQB524352 DZX524352 EJT524352 ETP524352 FDL524352 FNH524352 FXD524352 GGZ524352 GQV524352 HAR524352 HKN524352 HUJ524352 IEF524352 IOB524352 IXX524352 JHT524352 JRP524352 KBL524352 KLH524352 KVD524352 LEZ524352 LOV524352 LYR524352 MIN524352 MSJ524352 NCF524352 NMB524352 NVX524352 OFT524352 OPP524352 OZL524352 PJH524352 PTD524352 QCZ524352 QMV524352 QWR524352 RGN524352 RQJ524352 SAF524352 SKB524352 STX524352 TDT524352 TNP524352 TXL524352 UHH524352 URD524352 VAZ524352 VKV524352 VUR524352 WEN524352 WOJ524352 WYF524352 M589888 LT589888 VP589888 AFL589888 APH589888 AZD589888 BIZ589888 BSV589888 CCR589888 CMN589888 CWJ589888 DGF589888 DQB589888 DZX589888 EJT589888 ETP589888 FDL589888 FNH589888 FXD589888 GGZ589888 GQV589888 HAR589888 HKN589888 HUJ589888 IEF589888 IOB589888 IXX589888 JHT589888 JRP589888 KBL589888 KLH589888 KVD589888 LEZ589888 LOV589888 LYR589888 MIN589888 MSJ589888 NCF589888 NMB589888 NVX589888 OFT589888 OPP589888 OZL589888 PJH589888 PTD589888 QCZ589888 QMV589888 QWR589888 RGN589888 RQJ589888 SAF589888 SKB589888 STX589888 TDT589888 TNP589888 TXL589888 UHH589888 URD589888 VAZ589888 VKV589888 VUR589888 WEN589888 WOJ589888 WYF589888 M655424 LT655424 VP655424 AFL655424 APH655424 AZD655424 BIZ655424 BSV655424 CCR655424 CMN655424 CWJ655424 DGF655424 DQB655424 DZX655424 EJT655424 ETP655424 FDL655424 FNH655424 FXD655424 GGZ655424 GQV655424 HAR655424 HKN655424 HUJ655424 IEF655424 IOB655424 IXX655424 JHT655424 JRP655424 KBL655424 KLH655424 KVD655424 LEZ655424 LOV655424 LYR655424 MIN655424 MSJ655424 NCF655424 NMB655424 NVX655424 OFT655424 OPP655424 OZL655424 PJH655424 PTD655424 QCZ655424 QMV655424 QWR655424 RGN655424 RQJ655424 SAF655424 SKB655424 STX655424 TDT655424 TNP655424 TXL655424 UHH655424 URD655424 VAZ655424 VKV655424 VUR655424 WEN655424 WOJ655424 WYF655424 M720960 LT720960 VP720960 AFL720960 APH720960 AZD720960 BIZ720960 BSV720960 CCR720960 CMN720960 CWJ720960 DGF720960 DQB720960 DZX720960 EJT720960 ETP720960 FDL720960 FNH720960 FXD720960 GGZ720960 GQV720960 HAR720960 HKN720960 HUJ720960 IEF720960 IOB720960 IXX720960 JHT720960 JRP720960 KBL720960 KLH720960 KVD720960 LEZ720960 LOV720960 LYR720960 MIN720960 MSJ720960 NCF720960 NMB720960 NVX720960 OFT720960 OPP720960 OZL720960 PJH720960 PTD720960 QCZ720960 QMV720960 QWR720960 RGN720960 RQJ720960 SAF720960 SKB720960 STX720960 TDT720960 TNP720960 TXL720960 UHH720960 URD720960 VAZ720960 VKV720960 VUR720960 WEN720960 WOJ720960 WYF720960 M786496 LT786496 VP786496 AFL786496 APH786496 AZD786496 BIZ786496 BSV786496 CCR786496 CMN786496 CWJ786496 DGF786496 DQB786496 DZX786496 EJT786496 ETP786496 FDL786496 FNH786496 FXD786496 GGZ786496 GQV786496 HAR786496 HKN786496 HUJ786496 IEF786496 IOB786496 IXX786496 JHT786496 JRP786496 KBL786496 KLH786496 KVD786496 LEZ786496 LOV786496 LYR786496 MIN786496 MSJ786496 NCF786496 NMB786496 NVX786496 OFT786496 OPP786496 OZL786496 PJH786496 PTD786496 QCZ786496 QMV786496 QWR786496 RGN786496 RQJ786496 SAF786496 SKB786496 STX786496 TDT786496 TNP786496 TXL786496 UHH786496 URD786496 VAZ786496 VKV786496 VUR786496 WEN786496 WOJ786496 WYF786496 M852032 LT852032 VP852032 AFL852032 APH852032 AZD852032 BIZ852032 BSV852032 CCR852032 CMN852032 CWJ852032 DGF852032 DQB852032 DZX852032 EJT852032 ETP852032 FDL852032 FNH852032 FXD852032 GGZ852032 GQV852032 HAR852032 HKN852032 HUJ852032 IEF852032 IOB852032 IXX852032 JHT852032 JRP852032 KBL852032 KLH852032 KVD852032 LEZ852032 LOV852032 LYR852032 MIN852032 MSJ852032 NCF852032 NMB852032 NVX852032 OFT852032 OPP852032 OZL852032 PJH852032 PTD852032 QCZ852032 QMV852032 QWR852032 RGN852032 RQJ852032 SAF852032 SKB852032 STX852032 TDT852032 TNP852032 TXL852032 UHH852032 URD852032 VAZ852032 VKV852032 VUR852032 WEN852032 WOJ852032 WYF852032 M917568 LT917568 VP917568 AFL917568 APH917568 AZD917568 BIZ917568 BSV917568 CCR917568 CMN917568 CWJ917568 DGF917568 DQB917568 DZX917568 EJT917568 ETP917568 FDL917568 FNH917568 FXD917568 GGZ917568 GQV917568 HAR917568 HKN917568 HUJ917568 IEF917568 IOB917568 IXX917568 JHT917568 JRP917568 KBL917568 KLH917568 KVD917568 LEZ917568 LOV917568 LYR917568 MIN917568 MSJ917568 NCF917568 NMB917568 NVX917568 OFT917568 OPP917568 OZL917568 PJH917568 PTD917568 QCZ917568 QMV917568 QWR917568 RGN917568 RQJ917568 SAF917568 SKB917568 STX917568 TDT917568 TNP917568 TXL917568 UHH917568 URD917568 VAZ917568 VKV917568 VUR917568 WEN917568 WOJ917568 WYF917568 M983104 LT983104 VP983104 AFL983104 APH983104 AZD983104 BIZ983104 BSV983104 CCR983104 CMN983104 CWJ983104 DGF983104 DQB983104 DZX983104 EJT983104 ETP983104 FDL983104 FNH983104 FXD983104 GGZ983104 GQV983104 HAR983104 HKN983104 HUJ983104 IEF983104 IOB983104 IXX983104 JHT983104 JRP983104 KBL983104 KLH983104 KVD983104 LEZ983104 LOV983104 LYR983104 MIN983104 MSJ983104 NCF983104 NMB983104 NVX983104 OFT983104 OPP983104 OZL983104 PJH983104 PTD983104 QCZ983104 QMV983104 QWR983104 RGN983104 RQJ983104 SAF983104 SKB983104 STX983104 TDT983104 TNP983104 TXL983104 UHH983104 URD983104 VAZ983104 VKV983104 VUR983104 WEN983104 WOJ983104 BIZ60 BSV60 CCR60 CMN60 CWJ60 DGF60 DQB60 DZX60 EJT60 ETP60 FDL60 FNH60 FXD60 GGZ60 GQV60 HAR60 HKN60 HUJ60 IEF60 IOB60 IXX60 JHT60 JRP60 KBL60 KLH60 KVD60 LEZ60 LOV60 LYR60 MIN60 MSJ60 NCF60 NMB60 NVX60 OFT60 OPP60 OZL60 PJH60 PTD60 QCZ60 QMV60 QWR60 RGN60 RQJ60 SAF60 SKB60 STX60 TDT60 TNP60 TXL60 UHH60 URD60 VAZ60 VKV60 VUR60 WEN60 WOJ60 WYF60 M60 AZD60 APH60 AFL60 VP60 LT60 LT42 VP42 AFL42 APH42 AZD42 M42 WYF42 WOJ42 WEN42 VUR42 VKV42 VAZ42 URD42 UHH42 TXL42 TNP42 TDT42 STX42 SKB42 SAF42 RQJ42 RGN42 QWR42 QMV42 QCZ42 PTD42 PJH42 OZL42 OPP42 OFT42 NVX42 NMB42 NCF42 MSJ42 MIN42 LYR42 LOV42 LEZ42 KVD42 KLH42 KBL42 JRP42 JHT42 IXX42 IOB42 IEF42 HUJ42 HKN42 HAR42 GQV42 GGZ42 FXD42 FNH42 FDL42 ETP42 EJT42 DZX42 DQB42 DGF42 CWJ42 CMN42 CCR42 BSV42 BIZ42 WOJ24 WYF24 M24 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2 VP32 AFL32 APH32 AZD32 M32 WYF32 WOJ32 WEN32 VUR32 VKV32 VAZ32 URD32 UHH32 TXL32 TNP32 TDT32 STX32 SKB32 SAF32 RQJ32 RGN32 QWR32 QMV32 QCZ32 PTD32 PJH32 OZL32 OPP32 OFT32 NVX32 NMB32 NCF32 MSJ32 MIN32 LYR32 LOV32 LEZ32 KVD32 KLH32 KBL32 JRP32 JHT32 IXX32 IOB32 IEF32 HUJ32 HKN32 HAR32 GQV32 GGZ32 FXD32 FNH32 FDL32 ETP32 EJT32 DZX32 DQB32 DGF32 CWJ32 CMN32 CCR32 BSV32 BIZ32 LT46 VP46 AFL46 APH46 AZD46 M46 WYF46 WOJ46 WEN46 VUR46 VKV46 VAZ46 URD46 UHH46 TXL46 TNP46 TDT46 STX46 SKB46 SAF46 RQJ46 RGN46 QWR46 QMV46 QCZ46 PTD46 PJH46 OZL46 OPP46 OFT46 NVX46 NMB46 NCF46 MSJ46 MIN46 LYR46 LOV46 LEZ46 KVD46 KLH46 KBL46 JRP46 JHT46 IXX46 IOB46 IEF46 HUJ46 HKN46 HAR46 GQV46 GGZ46 FXD46 FNH46 FDL46 ETP46 EJT46 DZX46 DQB46 DGF46 CWJ46 CMN46 CCR46 BSV46 BIZ46 LT50 VP50 AFL50 APH50 AZD50 M50 WYF50 WOJ50 WEN50 VUR50 VKV50 VAZ50 URD50 UHH50 TXL50 TNP50 TDT50 STX50 SKB50 SAF50 RQJ50 RGN50 QWR50 QMV50 QCZ50 PTD50 PJH50 OZL50 OPP50 OFT50 NVX50 NMB50 NCF50 MSJ50 MIN50 LYR50 LOV50 LEZ50 KVD50 KLH50 KBL50 JRP50 JHT50 IXX50 IOB50 IEF50 HUJ50 HKN50 HAR50 GQV50 GGZ50 FXD50 FNH50 FDL50 ETP50 EJT50 DZX50 DQB50 DGF50 CWJ50 CMN50 CCR50 BSV50 BIZ50 LT64 VP64 AFL64 APH64 AZD64 M64 WYF64 WOJ64 WEN64 VUR64 VKV64 VAZ64 URD64 UHH64 TXL64 TNP64 TDT64 STX64 SKB64 SAF64 RQJ64 RGN64 QWR64 QMV64 QCZ64 PTD64 PJH64 OZL64 OPP64 OFT64 NVX64 NMB64 NCF64 MSJ64 MIN64 LYR64 LOV64 LEZ64 KVD64 KLH64 KBL64 JRP64 JHT64 IXX64 IOB64 IEF64 HUJ64 HKN64 HAR64 GQV64 GGZ64 FXD64 FNH64 FDL64 ETP64 EJT64 DZX64 DQB64 DGF64 CWJ64 CMN64 CCR64 BSV64 BIZ64 LT68 VP68 AFL68 APH68 AZD68 M68 WYF68 WOJ68 WEN68 VUR68 VKV68 VAZ68 URD68 UHH68 TXL68 TNP68 TDT68 STX68 SKB68 SAF68 RQJ68 RGN68 QWR68 QMV68 QCZ68 PTD68 PJH68 OZL68 OPP68 OFT68 NVX68 NMB68 NCF68 MSJ68 MIN68 LYR68 LOV68 LEZ68 KVD68 KLH68 KBL68 JRP68 JHT68 IXX68 IOB68 IEF68 HUJ68 HKN68 HAR68 GQV68 GGZ68 FXD68 FNH68 FDL68 ETP68 EJT68 DZX68 DQB68 DGF68 CWJ68 CMN68 CCR68 BSV68 BIZ68"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LV65599:MC65599 VR65599:VY65599 AFN65599:AFU65599 APJ65599:APQ65599 AZF65599:AZM65599 BJB65599:BJI65599 BSX65599:BTE65599 CCT65599:CDA65599 CMP65599:CMW65599 CWL65599:CWS65599 DGH65599:DGO65599 DQD65599:DQK65599 DZZ65599:EAG65599 EJV65599:EKC65599 ETR65599:ETY65599 FDN65599:FDU65599 FNJ65599:FNQ65599 FXF65599:FXM65599 GHB65599:GHI65599 GQX65599:GRE65599 HAT65599:HBA65599 HKP65599:HKW65599 HUL65599:HUS65599 IEH65599:IEO65599 IOD65599:IOK65599 IXZ65599:IYG65599 JHV65599:JIC65599 JRR65599:JRY65599 KBN65599:KBU65599 KLJ65599:KLQ65599 KVF65599:KVM65599 LFB65599:LFI65599 LOX65599:LPE65599 LYT65599:LZA65599 MIP65599:MIW65599 MSL65599:MSS65599 NCH65599:NCO65599 NMD65599:NMK65599 NVZ65599:NWG65599 OFV65599:OGC65599 OPR65599:OPY65599 OZN65599:OZU65599 PJJ65599:PJQ65599 PTF65599:PTM65599 QDB65599:QDI65599 QMX65599:QNE65599 QWT65599:QXA65599 RGP65599:RGW65599 RQL65599:RQS65599 SAH65599:SAO65599 SKD65599:SKK65599 STZ65599:SUG65599 TDV65599:TEC65599 TNR65599:TNY65599 TXN65599:TXU65599 UHJ65599:UHQ65599 URF65599:URM65599 VBB65599:VBI65599 VKX65599:VLE65599 VUT65599:VVA65599 WEP65599:WEW65599 WOL65599:WOS65599 WYH65599:WYO65599 LV131135:MC131135 VR131135:VY131135 AFN131135:AFU131135 APJ131135:APQ131135 AZF131135:AZM131135 BJB131135:BJI131135 BSX131135:BTE131135 CCT131135:CDA131135 CMP131135:CMW131135 CWL131135:CWS131135 DGH131135:DGO131135 DQD131135:DQK131135 DZZ131135:EAG131135 EJV131135:EKC131135 ETR131135:ETY131135 FDN131135:FDU131135 FNJ131135:FNQ131135 FXF131135:FXM131135 GHB131135:GHI131135 GQX131135:GRE131135 HAT131135:HBA131135 HKP131135:HKW131135 HUL131135:HUS131135 IEH131135:IEO131135 IOD131135:IOK131135 IXZ131135:IYG131135 JHV131135:JIC131135 JRR131135:JRY131135 KBN131135:KBU131135 KLJ131135:KLQ131135 KVF131135:KVM131135 LFB131135:LFI131135 LOX131135:LPE131135 LYT131135:LZA131135 MIP131135:MIW131135 MSL131135:MSS131135 NCH131135:NCO131135 NMD131135:NMK131135 NVZ131135:NWG131135 OFV131135:OGC131135 OPR131135:OPY131135 OZN131135:OZU131135 PJJ131135:PJQ131135 PTF131135:PTM131135 QDB131135:QDI131135 QMX131135:QNE131135 QWT131135:QXA131135 RGP131135:RGW131135 RQL131135:RQS131135 SAH131135:SAO131135 SKD131135:SKK131135 STZ131135:SUG131135 TDV131135:TEC131135 TNR131135:TNY131135 TXN131135:TXU131135 UHJ131135:UHQ131135 URF131135:URM131135 VBB131135:VBI131135 VKX131135:VLE131135 VUT131135:VVA131135 WEP131135:WEW131135 WOL131135:WOS131135 WYH131135:WYO131135 LV196671:MC196671 VR196671:VY196671 AFN196671:AFU196671 APJ196671:APQ196671 AZF196671:AZM196671 BJB196671:BJI196671 BSX196671:BTE196671 CCT196671:CDA196671 CMP196671:CMW196671 CWL196671:CWS196671 DGH196671:DGO196671 DQD196671:DQK196671 DZZ196671:EAG196671 EJV196671:EKC196671 ETR196671:ETY196671 FDN196671:FDU196671 FNJ196671:FNQ196671 FXF196671:FXM196671 GHB196671:GHI196671 GQX196671:GRE196671 HAT196671:HBA196671 HKP196671:HKW196671 HUL196671:HUS196671 IEH196671:IEO196671 IOD196671:IOK196671 IXZ196671:IYG196671 JHV196671:JIC196671 JRR196671:JRY196671 KBN196671:KBU196671 KLJ196671:KLQ196671 KVF196671:KVM196671 LFB196671:LFI196671 LOX196671:LPE196671 LYT196671:LZA196671 MIP196671:MIW196671 MSL196671:MSS196671 NCH196671:NCO196671 NMD196671:NMK196671 NVZ196671:NWG196671 OFV196671:OGC196671 OPR196671:OPY196671 OZN196671:OZU196671 PJJ196671:PJQ196671 PTF196671:PTM196671 QDB196671:QDI196671 QMX196671:QNE196671 QWT196671:QXA196671 RGP196671:RGW196671 RQL196671:RQS196671 SAH196671:SAO196671 SKD196671:SKK196671 STZ196671:SUG196671 TDV196671:TEC196671 TNR196671:TNY196671 TXN196671:TXU196671 UHJ196671:UHQ196671 URF196671:URM196671 VBB196671:VBI196671 VKX196671:VLE196671 VUT196671:VVA196671 WEP196671:WEW196671 WOL196671:WOS196671 WYH196671:WYO196671 LV262207:MC262207 VR262207:VY262207 AFN262207:AFU262207 APJ262207:APQ262207 AZF262207:AZM262207 BJB262207:BJI262207 BSX262207:BTE262207 CCT262207:CDA262207 CMP262207:CMW262207 CWL262207:CWS262207 DGH262207:DGO262207 DQD262207:DQK262207 DZZ262207:EAG262207 EJV262207:EKC262207 ETR262207:ETY262207 FDN262207:FDU262207 FNJ262207:FNQ262207 FXF262207:FXM262207 GHB262207:GHI262207 GQX262207:GRE262207 HAT262207:HBA262207 HKP262207:HKW262207 HUL262207:HUS262207 IEH262207:IEO262207 IOD262207:IOK262207 IXZ262207:IYG262207 JHV262207:JIC262207 JRR262207:JRY262207 KBN262207:KBU262207 KLJ262207:KLQ262207 KVF262207:KVM262207 LFB262207:LFI262207 LOX262207:LPE262207 LYT262207:LZA262207 MIP262207:MIW262207 MSL262207:MSS262207 NCH262207:NCO262207 NMD262207:NMK262207 NVZ262207:NWG262207 OFV262207:OGC262207 OPR262207:OPY262207 OZN262207:OZU262207 PJJ262207:PJQ262207 PTF262207:PTM262207 QDB262207:QDI262207 QMX262207:QNE262207 QWT262207:QXA262207 RGP262207:RGW262207 RQL262207:RQS262207 SAH262207:SAO262207 SKD262207:SKK262207 STZ262207:SUG262207 TDV262207:TEC262207 TNR262207:TNY262207 TXN262207:TXU262207 UHJ262207:UHQ262207 URF262207:URM262207 VBB262207:VBI262207 VKX262207:VLE262207 VUT262207:VVA262207 WEP262207:WEW262207 WOL262207:WOS262207 WYH262207:WYO262207 LV327743:MC327743 VR327743:VY327743 AFN327743:AFU327743 APJ327743:APQ327743 AZF327743:AZM327743 BJB327743:BJI327743 BSX327743:BTE327743 CCT327743:CDA327743 CMP327743:CMW327743 CWL327743:CWS327743 DGH327743:DGO327743 DQD327743:DQK327743 DZZ327743:EAG327743 EJV327743:EKC327743 ETR327743:ETY327743 FDN327743:FDU327743 FNJ327743:FNQ327743 FXF327743:FXM327743 GHB327743:GHI327743 GQX327743:GRE327743 HAT327743:HBA327743 HKP327743:HKW327743 HUL327743:HUS327743 IEH327743:IEO327743 IOD327743:IOK327743 IXZ327743:IYG327743 JHV327743:JIC327743 JRR327743:JRY327743 KBN327743:KBU327743 KLJ327743:KLQ327743 KVF327743:KVM327743 LFB327743:LFI327743 LOX327743:LPE327743 LYT327743:LZA327743 MIP327743:MIW327743 MSL327743:MSS327743 NCH327743:NCO327743 NMD327743:NMK327743 NVZ327743:NWG327743 OFV327743:OGC327743 OPR327743:OPY327743 OZN327743:OZU327743 PJJ327743:PJQ327743 PTF327743:PTM327743 QDB327743:QDI327743 QMX327743:QNE327743 QWT327743:QXA327743 RGP327743:RGW327743 RQL327743:RQS327743 SAH327743:SAO327743 SKD327743:SKK327743 STZ327743:SUG327743 TDV327743:TEC327743 TNR327743:TNY327743 TXN327743:TXU327743 UHJ327743:UHQ327743 URF327743:URM327743 VBB327743:VBI327743 VKX327743:VLE327743 VUT327743:VVA327743 WEP327743:WEW327743 WOL327743:WOS327743 WYH327743:WYO327743 LV393279:MC393279 VR393279:VY393279 AFN393279:AFU393279 APJ393279:APQ393279 AZF393279:AZM393279 BJB393279:BJI393279 BSX393279:BTE393279 CCT393279:CDA393279 CMP393279:CMW393279 CWL393279:CWS393279 DGH393279:DGO393279 DQD393279:DQK393279 DZZ393279:EAG393279 EJV393279:EKC393279 ETR393279:ETY393279 FDN393279:FDU393279 FNJ393279:FNQ393279 FXF393279:FXM393279 GHB393279:GHI393279 GQX393279:GRE393279 HAT393279:HBA393279 HKP393279:HKW393279 HUL393279:HUS393279 IEH393279:IEO393279 IOD393279:IOK393279 IXZ393279:IYG393279 JHV393279:JIC393279 JRR393279:JRY393279 KBN393279:KBU393279 KLJ393279:KLQ393279 KVF393279:KVM393279 LFB393279:LFI393279 LOX393279:LPE393279 LYT393279:LZA393279 MIP393279:MIW393279 MSL393279:MSS393279 NCH393279:NCO393279 NMD393279:NMK393279 NVZ393279:NWG393279 OFV393279:OGC393279 OPR393279:OPY393279 OZN393279:OZU393279 PJJ393279:PJQ393279 PTF393279:PTM393279 QDB393279:QDI393279 QMX393279:QNE393279 QWT393279:QXA393279 RGP393279:RGW393279 RQL393279:RQS393279 SAH393279:SAO393279 SKD393279:SKK393279 STZ393279:SUG393279 TDV393279:TEC393279 TNR393279:TNY393279 TXN393279:TXU393279 UHJ393279:UHQ393279 URF393279:URM393279 VBB393279:VBI393279 VKX393279:VLE393279 VUT393279:VVA393279 WEP393279:WEW393279 WOL393279:WOS393279 WYH393279:WYO393279 LV458815:MC458815 VR458815:VY458815 AFN458815:AFU458815 APJ458815:APQ458815 AZF458815:AZM458815 BJB458815:BJI458815 BSX458815:BTE458815 CCT458815:CDA458815 CMP458815:CMW458815 CWL458815:CWS458815 DGH458815:DGO458815 DQD458815:DQK458815 DZZ458815:EAG458815 EJV458815:EKC458815 ETR458815:ETY458815 FDN458815:FDU458815 FNJ458815:FNQ458815 FXF458815:FXM458815 GHB458815:GHI458815 GQX458815:GRE458815 HAT458815:HBA458815 HKP458815:HKW458815 HUL458815:HUS458815 IEH458815:IEO458815 IOD458815:IOK458815 IXZ458815:IYG458815 JHV458815:JIC458815 JRR458815:JRY458815 KBN458815:KBU458815 KLJ458815:KLQ458815 KVF458815:KVM458815 LFB458815:LFI458815 LOX458815:LPE458815 LYT458815:LZA458815 MIP458815:MIW458815 MSL458815:MSS458815 NCH458815:NCO458815 NMD458815:NMK458815 NVZ458815:NWG458815 OFV458815:OGC458815 OPR458815:OPY458815 OZN458815:OZU458815 PJJ458815:PJQ458815 PTF458815:PTM458815 QDB458815:QDI458815 QMX458815:QNE458815 QWT458815:QXA458815 RGP458815:RGW458815 RQL458815:RQS458815 SAH458815:SAO458815 SKD458815:SKK458815 STZ458815:SUG458815 TDV458815:TEC458815 TNR458815:TNY458815 TXN458815:TXU458815 UHJ458815:UHQ458815 URF458815:URM458815 VBB458815:VBI458815 VKX458815:VLE458815 VUT458815:VVA458815 WEP458815:WEW458815 WOL458815:WOS458815 WYH458815:WYO458815 LV524351:MC524351 VR524351:VY524351 AFN524351:AFU524351 APJ524351:APQ524351 AZF524351:AZM524351 BJB524351:BJI524351 BSX524351:BTE524351 CCT524351:CDA524351 CMP524351:CMW524351 CWL524351:CWS524351 DGH524351:DGO524351 DQD524351:DQK524351 DZZ524351:EAG524351 EJV524351:EKC524351 ETR524351:ETY524351 FDN524351:FDU524351 FNJ524351:FNQ524351 FXF524351:FXM524351 GHB524351:GHI524351 GQX524351:GRE524351 HAT524351:HBA524351 HKP524351:HKW524351 HUL524351:HUS524351 IEH524351:IEO524351 IOD524351:IOK524351 IXZ524351:IYG524351 JHV524351:JIC524351 JRR524351:JRY524351 KBN524351:KBU524351 KLJ524351:KLQ524351 KVF524351:KVM524351 LFB524351:LFI524351 LOX524351:LPE524351 LYT524351:LZA524351 MIP524351:MIW524351 MSL524351:MSS524351 NCH524351:NCO524351 NMD524351:NMK524351 NVZ524351:NWG524351 OFV524351:OGC524351 OPR524351:OPY524351 OZN524351:OZU524351 PJJ524351:PJQ524351 PTF524351:PTM524351 QDB524351:QDI524351 QMX524351:QNE524351 QWT524351:QXA524351 RGP524351:RGW524351 RQL524351:RQS524351 SAH524351:SAO524351 SKD524351:SKK524351 STZ524351:SUG524351 TDV524351:TEC524351 TNR524351:TNY524351 TXN524351:TXU524351 UHJ524351:UHQ524351 URF524351:URM524351 VBB524351:VBI524351 VKX524351:VLE524351 VUT524351:VVA524351 WEP524351:WEW524351 WOL524351:WOS524351 WYH524351:WYO524351 LV589887:MC589887 VR589887:VY589887 AFN589887:AFU589887 APJ589887:APQ589887 AZF589887:AZM589887 BJB589887:BJI589887 BSX589887:BTE589887 CCT589887:CDA589887 CMP589887:CMW589887 CWL589887:CWS589887 DGH589887:DGO589887 DQD589887:DQK589887 DZZ589887:EAG589887 EJV589887:EKC589887 ETR589887:ETY589887 FDN589887:FDU589887 FNJ589887:FNQ589887 FXF589887:FXM589887 GHB589887:GHI589887 GQX589887:GRE589887 HAT589887:HBA589887 HKP589887:HKW589887 HUL589887:HUS589887 IEH589887:IEO589887 IOD589887:IOK589887 IXZ589887:IYG589887 JHV589887:JIC589887 JRR589887:JRY589887 KBN589887:KBU589887 KLJ589887:KLQ589887 KVF589887:KVM589887 LFB589887:LFI589887 LOX589887:LPE589887 LYT589887:LZA589887 MIP589887:MIW589887 MSL589887:MSS589887 NCH589887:NCO589887 NMD589887:NMK589887 NVZ589887:NWG589887 OFV589887:OGC589887 OPR589887:OPY589887 OZN589887:OZU589887 PJJ589887:PJQ589887 PTF589887:PTM589887 QDB589887:QDI589887 QMX589887:QNE589887 QWT589887:QXA589887 RGP589887:RGW589887 RQL589887:RQS589887 SAH589887:SAO589887 SKD589887:SKK589887 STZ589887:SUG589887 TDV589887:TEC589887 TNR589887:TNY589887 TXN589887:TXU589887 UHJ589887:UHQ589887 URF589887:URM589887 VBB589887:VBI589887 VKX589887:VLE589887 VUT589887:VVA589887 WEP589887:WEW589887 WOL589887:WOS589887 WYH589887:WYO589887 LV655423:MC655423 VR655423:VY655423 AFN655423:AFU655423 APJ655423:APQ655423 AZF655423:AZM655423 BJB655423:BJI655423 BSX655423:BTE655423 CCT655423:CDA655423 CMP655423:CMW655423 CWL655423:CWS655423 DGH655423:DGO655423 DQD655423:DQK655423 DZZ655423:EAG655423 EJV655423:EKC655423 ETR655423:ETY655423 FDN655423:FDU655423 FNJ655423:FNQ655423 FXF655423:FXM655423 GHB655423:GHI655423 GQX655423:GRE655423 HAT655423:HBA655423 HKP655423:HKW655423 HUL655423:HUS655423 IEH655423:IEO655423 IOD655423:IOK655423 IXZ655423:IYG655423 JHV655423:JIC655423 JRR655423:JRY655423 KBN655423:KBU655423 KLJ655423:KLQ655423 KVF655423:KVM655423 LFB655423:LFI655423 LOX655423:LPE655423 LYT655423:LZA655423 MIP655423:MIW655423 MSL655423:MSS655423 NCH655423:NCO655423 NMD655423:NMK655423 NVZ655423:NWG655423 OFV655423:OGC655423 OPR655423:OPY655423 OZN655423:OZU655423 PJJ655423:PJQ655423 PTF655423:PTM655423 QDB655423:QDI655423 QMX655423:QNE655423 QWT655423:QXA655423 RGP655423:RGW655423 RQL655423:RQS655423 SAH655423:SAO655423 SKD655423:SKK655423 STZ655423:SUG655423 TDV655423:TEC655423 TNR655423:TNY655423 TXN655423:TXU655423 UHJ655423:UHQ655423 URF655423:URM655423 VBB655423:VBI655423 VKX655423:VLE655423 VUT655423:VVA655423 WEP655423:WEW655423 WOL655423:WOS655423 WYH655423:WYO655423 LV720959:MC720959 VR720959:VY720959 AFN720959:AFU720959 APJ720959:APQ720959 AZF720959:AZM720959 BJB720959:BJI720959 BSX720959:BTE720959 CCT720959:CDA720959 CMP720959:CMW720959 CWL720959:CWS720959 DGH720959:DGO720959 DQD720959:DQK720959 DZZ720959:EAG720959 EJV720959:EKC720959 ETR720959:ETY720959 FDN720959:FDU720959 FNJ720959:FNQ720959 FXF720959:FXM720959 GHB720959:GHI720959 GQX720959:GRE720959 HAT720959:HBA720959 HKP720959:HKW720959 HUL720959:HUS720959 IEH720959:IEO720959 IOD720959:IOK720959 IXZ720959:IYG720959 JHV720959:JIC720959 JRR720959:JRY720959 KBN720959:KBU720959 KLJ720959:KLQ720959 KVF720959:KVM720959 LFB720959:LFI720959 LOX720959:LPE720959 LYT720959:LZA720959 MIP720959:MIW720959 MSL720959:MSS720959 NCH720959:NCO720959 NMD720959:NMK720959 NVZ720959:NWG720959 OFV720959:OGC720959 OPR720959:OPY720959 OZN720959:OZU720959 PJJ720959:PJQ720959 PTF720959:PTM720959 QDB720959:QDI720959 QMX720959:QNE720959 QWT720959:QXA720959 RGP720959:RGW720959 RQL720959:RQS720959 SAH720959:SAO720959 SKD720959:SKK720959 STZ720959:SUG720959 TDV720959:TEC720959 TNR720959:TNY720959 TXN720959:TXU720959 UHJ720959:UHQ720959 URF720959:URM720959 VBB720959:VBI720959 VKX720959:VLE720959 VUT720959:VVA720959 WEP720959:WEW720959 WOL720959:WOS720959 WYH720959:WYO720959 LV786495:MC786495 VR786495:VY786495 AFN786495:AFU786495 APJ786495:APQ786495 AZF786495:AZM786495 BJB786495:BJI786495 BSX786495:BTE786495 CCT786495:CDA786495 CMP786495:CMW786495 CWL786495:CWS786495 DGH786495:DGO786495 DQD786495:DQK786495 DZZ786495:EAG786495 EJV786495:EKC786495 ETR786495:ETY786495 FDN786495:FDU786495 FNJ786495:FNQ786495 FXF786495:FXM786495 GHB786495:GHI786495 GQX786495:GRE786495 HAT786495:HBA786495 HKP786495:HKW786495 HUL786495:HUS786495 IEH786495:IEO786495 IOD786495:IOK786495 IXZ786495:IYG786495 JHV786495:JIC786495 JRR786495:JRY786495 KBN786495:KBU786495 KLJ786495:KLQ786495 KVF786495:KVM786495 LFB786495:LFI786495 LOX786495:LPE786495 LYT786495:LZA786495 MIP786495:MIW786495 MSL786495:MSS786495 NCH786495:NCO786495 NMD786495:NMK786495 NVZ786495:NWG786495 OFV786495:OGC786495 OPR786495:OPY786495 OZN786495:OZU786495 PJJ786495:PJQ786495 PTF786495:PTM786495 QDB786495:QDI786495 QMX786495:QNE786495 QWT786495:QXA786495 RGP786495:RGW786495 RQL786495:RQS786495 SAH786495:SAO786495 SKD786495:SKK786495 STZ786495:SUG786495 TDV786495:TEC786495 TNR786495:TNY786495 TXN786495:TXU786495 UHJ786495:UHQ786495 URF786495:URM786495 VBB786495:VBI786495 VKX786495:VLE786495 VUT786495:VVA786495 WEP786495:WEW786495 WOL786495:WOS786495 WYH786495:WYO786495 LV852031:MC852031 VR852031:VY852031 AFN852031:AFU852031 APJ852031:APQ852031 AZF852031:AZM852031 BJB852031:BJI852031 BSX852031:BTE852031 CCT852031:CDA852031 CMP852031:CMW852031 CWL852031:CWS852031 DGH852031:DGO852031 DQD852031:DQK852031 DZZ852031:EAG852031 EJV852031:EKC852031 ETR852031:ETY852031 FDN852031:FDU852031 FNJ852031:FNQ852031 FXF852031:FXM852031 GHB852031:GHI852031 GQX852031:GRE852031 HAT852031:HBA852031 HKP852031:HKW852031 HUL852031:HUS852031 IEH852031:IEO852031 IOD852031:IOK852031 IXZ852031:IYG852031 JHV852031:JIC852031 JRR852031:JRY852031 KBN852031:KBU852031 KLJ852031:KLQ852031 KVF852031:KVM852031 LFB852031:LFI852031 LOX852031:LPE852031 LYT852031:LZA852031 MIP852031:MIW852031 MSL852031:MSS852031 NCH852031:NCO852031 NMD852031:NMK852031 NVZ852031:NWG852031 OFV852031:OGC852031 OPR852031:OPY852031 OZN852031:OZU852031 PJJ852031:PJQ852031 PTF852031:PTM852031 QDB852031:QDI852031 QMX852031:QNE852031 QWT852031:QXA852031 RGP852031:RGW852031 RQL852031:RQS852031 SAH852031:SAO852031 SKD852031:SKK852031 STZ852031:SUG852031 TDV852031:TEC852031 TNR852031:TNY852031 TXN852031:TXU852031 UHJ852031:UHQ852031 URF852031:URM852031 VBB852031:VBI852031 VKX852031:VLE852031 VUT852031:VVA852031 WEP852031:WEW852031 WOL852031:WOS852031 WYH852031:WYO852031 LV917567:MC917567 VR917567:VY917567 AFN917567:AFU917567 APJ917567:APQ917567 AZF917567:AZM917567 BJB917567:BJI917567 BSX917567:BTE917567 CCT917567:CDA917567 CMP917567:CMW917567 CWL917567:CWS917567 DGH917567:DGO917567 DQD917567:DQK917567 DZZ917567:EAG917567 EJV917567:EKC917567 ETR917567:ETY917567 FDN917567:FDU917567 FNJ917567:FNQ917567 FXF917567:FXM917567 GHB917567:GHI917567 GQX917567:GRE917567 HAT917567:HBA917567 HKP917567:HKW917567 HUL917567:HUS917567 IEH917567:IEO917567 IOD917567:IOK917567 IXZ917567:IYG917567 JHV917567:JIC917567 JRR917567:JRY917567 KBN917567:KBU917567 KLJ917567:KLQ917567 KVF917567:KVM917567 LFB917567:LFI917567 LOX917567:LPE917567 LYT917567:LZA917567 MIP917567:MIW917567 MSL917567:MSS917567 NCH917567:NCO917567 NMD917567:NMK917567 NVZ917567:NWG917567 OFV917567:OGC917567 OPR917567:OPY917567 OZN917567:OZU917567 PJJ917567:PJQ917567 PTF917567:PTM917567 QDB917567:QDI917567 QMX917567:QNE917567 QWT917567:QXA917567 RGP917567:RGW917567 RQL917567:RQS917567 SAH917567:SAO917567 SKD917567:SKK917567 STZ917567:SUG917567 TDV917567:TEC917567 TNR917567:TNY917567 TXN917567:TXU917567 UHJ917567:UHQ917567 URF917567:URM917567 VBB917567:VBI917567 VKX917567:VLE917567 VUT917567:VVA917567 WEP917567:WEW917567 WOL917567:WOS917567 WYH917567:WYO917567 WYH983103:WYO983103 LV983103:MC983103 VR983103:VY983103 AFN983103:AFU983103 APJ983103:APQ983103 AZF983103:AZM983103 BJB983103:BJI983103 BSX983103:BTE983103 CCT983103:CDA983103 CMP983103:CMW983103 CWL983103:CWS983103 DGH983103:DGO983103 DQD983103:DQK983103 DZZ983103:EAG983103 EJV983103:EKC983103 ETR983103:ETY983103 FDN983103:FDU983103 FNJ983103:FNQ983103 FXF983103:FXM983103 GHB983103:GHI983103 GQX983103:GRE983103 HAT983103:HBA983103 HKP983103:HKW983103 HUL983103:HUS983103 IEH983103:IEO983103 IOD983103:IOK983103 IXZ983103:IYG983103 JHV983103:JIC983103 JRR983103:JRY983103 KBN983103:KBU983103 KLJ983103:KLQ983103 KVF983103:KVM983103 LFB983103:LFI983103 LOX983103:LPE983103 LYT983103:LZA983103 MIP983103:MIW983103 MSL983103:MSS983103 NCH983103:NCO983103 NMD983103:NMK983103 NVZ983103:NWG983103 OFV983103:OGC983103 OPR983103:OPY983103 OZN983103:OZU983103 PJJ983103:PJQ983103 PTF983103:PTM983103 QDB983103:QDI983103 QMX983103:QNE983103 QWT983103:QXA983103 RGP983103:RGW983103 RQL983103:RQS983103 SAH983103:SAO983103 SKD983103:SKK983103 STZ983103:SUG983103 TDV983103:TEC983103 TNR983103:TNY983103 TXN983103:TXU983103 UHJ983103:UHQ983103 URF983103:URM983103 VBB983103:VBI983103 VKX983103:VLE983103 VUT983103:VVA983103 WEP983103:WEW983103 WOL983103:WOS983103 LV23:MC23 TXN59:TXU59 TNR59:TNY59 TDV59:TEC59 STZ59:SUG59 SKD59:SKK59 SAH59:SAO59 RQL59:RQS59 RGP59:RGW59 QWT59:QXA59 QMX59:QNE59 QDB59:QDI59 PTF59:PTM59 PJJ59:PJQ59 OZN59:OZU59 OPR59:OPY59 OFV59:OGC59 NVZ59:NWG59 NMD59:NMK59 NCH59:NCO59 MSL59:MSS59 MIP59:MIW59 LYT59:LZA59 LOX59:LPE59 LFB59:LFI59 KVF59:KVM59 KLJ59:KLQ59 KBN59:KBU59 JRR59:JRY59 JHV59:JIC59 IXZ59:IYG59 IOD59:IOK59 IEH59:IEO59 HUL59:HUS59 HKP59:HKW59 HAT59:HBA59 GQX59:GRE59 GHB59:GHI59 FXF59:FXM59 FNJ59:FNQ59 FDN59:FDU59 ETR59:ETY59 EJV59:EKC59 DZZ59:EAG59 DQD59:DQK59 DGH59:DGO59 CWL59:CWS59 CMP59:CMW59 CCT59:CDA59 BSX59:BTE59 BJB59:BJI59 AZF59:AZM59 APJ59:APQ59 AFN59:AFU59 VR59:VY59 LV59:MC59 URF59:URM59 WOL59:WOS59 WYH59:WYO59 UHJ59:UHQ59 VKX59:VLE59 VBB59:VBI59 VUT59:VVA59 WEP59:WEW59 WEP41:WEW41 VUT41:VVA41 VBB41:VBI41 VKX41:VLE41 UHJ41:UHQ41 WYH41:WYO41 WOL41:WOS41 URF41:URM41 LV41:MC41 VR41:VY41 AFN41:AFU41 APJ41:APQ41 AZF41:AZM41 BJB41:BJI41 BSX41:BTE41 CCT41:CDA41 CMP41:CMW41 CWL41:CWS41 DGH41:DGO41 DQD41:DQK41 DZZ41:EAG41 EJV41:EKC41 ETR41:ETY41 FDN41:FDU41 FNJ41:FNQ41 FXF41:FXM41 GHB41:GHI41 GQX41:GRE41 HAT41:HBA41 HKP41:HKW41 HUL41:HUS41 IEH41:IEO41 IOD41:IOK41 IXZ41:IYG41 JHV41:JIC41 JRR41:JRY41 KBN41:KBU41 KLJ41:KLQ41 KVF41:KVM41 LFB41:LFI41 LOX41:LPE41 LYT41:LZA41 MIP41:MIW41 MSL41:MSS41 NCH41:NCO41 NMD41:NMK41 NVZ41:NWG41 OFV41:OGC41 OPR41:OPY41 OZN41:OZU41 PJJ41:PJQ41 PTF41:PTM41 QDB41:QDI41 QMX41:QNE41 QWT41:QXA41 RGP41:RGW41 RQL41:RQS41 SAH41:SAO41 SKD41:SKK41 STZ41:SUG41 TDV41:TEC41 TNR41:TNY41 TXN41:TXU41 WYH23:WYO23 WOL23:WOS23 WEP23:WEW23 VUT23:VVA23 VKX23:VLE23 VBB23:VBI23 URF23:URM23 UHJ23:UHQ23 TXN23:TXU23 TNR23:TNY23 TDV23:TEC23 STZ23:SUG23 SKD23:SKK23 SAH23:SAO23 RQL23:RQS23 RGP23:RGW23 QWT23:QXA23 QMX23:QNE23 QDB23:QDI23 PTF23:PTM23 PJJ23:PJQ23 OZN23:OZU23 OPR23:OPY23 OFV23:OGC23 NVZ23:NWG23 NMD23:NMK23 NCH23:NCO23 MSL23:MSS23 MIP23:MIW23 LYT23:LZA23 LOX23:LPE23 LFB23:LFI23 KVF23:KVM23 KLJ23:KLQ23 KBN23:KBU23 JRR23:JRY23 JHV23:JIC23 IXZ23:IYG23 IOD23:IOK23 IEH23:IEO23 HUL23:HUS23 HKP23:HKW23 HAT23:HBA23 GQX23:GRE23 GHB23:GHI23 FXF23:FXM23 FNJ23:FNQ23 FDN23:FDU23 ETR23:ETY23 EJV23:EKC23 DZZ23:EAG23 DQD23:DQK23 DGH23:DGO23 CWL23:CWS23 CMP23:CMW23 CCT23:CDA23 BSX23:BTE23 BJB23:BJI23 AZF23:AZM23 APJ23:APQ23 AFN23:AFU23 VR23:VY23 TXN67:TXU67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WEP31:WEW31 VUT31:VVA31 VBB31:VBI31 VKX31:VLE31 UHJ31:UHQ31 WYH31:WYO31 WOL31:WOS31 URF31:URM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WEP45:WEW45 VUT45:VVA45 VBB45:VBI45 VKX45:VLE45 UHJ45:UHQ45 WYH45:WYO45 WOL45:WOS45 URF45:URM45 LV45:MC45 VR45:VY45 AFN45:AFU45 APJ45:APQ45 AZF45:AZM45 BJB45:BJI45 BSX45:BTE45 CCT45:CDA45 CMP45:CMW45 CWL45:CWS45 DGH45:DGO45 DQD45:DQK45 DZZ45:EAG45 EJV45:EKC45 ETR45:ETY45 FDN45:FDU45 FNJ45:FNQ45 FXF45:FXM45 GHB45:GHI45 GQX45:GRE45 HAT45:HBA45 HKP45:HKW45 HUL45:HUS45 IEH45:IEO45 IOD45:IOK45 IXZ45:IYG45 JHV45:JIC45 JRR45:JRY45 KBN45:KBU45 KLJ45:KLQ45 KVF45:KVM45 LFB45:LFI45 LOX45:LPE45 LYT45:LZA45 MIP45:MIW45 MSL45:MSS45 NCH45:NCO45 NMD45:NMK45 NVZ45:NWG45 OFV45:OGC45 OPR45:OPY45 OZN45:OZU45 PJJ45:PJQ45 PTF45:PTM45 QDB45:QDI45 QMX45:QNE45 QWT45:QXA45 RGP45:RGW45 RQL45:RQS45 SAH45:SAO45 SKD45:SKK45 STZ45:SUG45 TDV45:TEC45 TNR45:TNY45 TXN45:TXU45 WEP49:WEW49 VUT49:VVA49 VBB49:VBI49 VKX49:VLE49 UHJ49:UHQ49 WYH49:WYO49 WOL49:WOS49 URF49:URM49 LV49:MC49 VR49:VY49 AFN49:AFU49 APJ49:APQ49 AZF49:AZM49 BJB49:BJI49 BSX49:BTE49 CCT49:CDA49 CMP49:CMW49 CWL49:CWS49 DGH49:DGO49 DQD49:DQK49 DZZ49:EAG49 EJV49:EKC49 ETR49:ETY49 FDN49:FDU49 FNJ49:FNQ49 FXF49:FXM49 GHB49:GHI49 GQX49:GRE49 HAT49:HBA49 HKP49:HKW49 HUL49:HUS49 IEH49:IEO49 IOD49:IOK49 IXZ49:IYG49 JHV49:JIC49 JRR49:JRY49 KBN49:KBU49 KLJ49:KLQ49 KVF49:KVM49 LFB49:LFI49 LOX49:LPE49 LYT49:LZA49 MIP49:MIW49 MSL49:MSS49 NCH49:NCO49 NMD49:NMK49 NVZ49:NWG49 OFV49:OGC49 OPR49:OPY49 OZN49:OZU49 PJJ49:PJQ49 PTF49:PTM49 QDB49:QDI49 QMX49:QNE49 QWT49:QXA49 RGP49:RGW49 RQL49:RQS49 SAH49:SAO49 SKD49:SKK49 STZ49:SUG49 TDV49:TEC49 TNR49:TNY49 TXN49:TXU49 WEP63:WEW63 VUT63:VVA63 VBB63:VBI63 VKX63:VLE63 UHJ63:UHQ63 WYH63:WYO63 WOL63:WOS63 URF63:URM63 LV63:MC63 VR63:VY63 AFN63:AFU63 APJ63:APQ63 AZF63:AZM63 BJB63:BJI63 BSX63:BTE63 CCT63:CDA63 CMP63:CMW63 CWL63:CWS63 DGH63:DGO63 DQD63:DQK63 DZZ63:EAG63 EJV63:EKC63 ETR63:ETY63 FDN63:FDU63 FNJ63:FNQ63 FXF63:FXM63 GHB63:GHI63 GQX63:GRE63 HAT63:HBA63 HKP63:HKW63 HUL63:HUS63 IEH63:IEO63 IOD63:IOK63 IXZ63:IYG63 JHV63:JIC63 JRR63:JRY63 KBN63:KBU63 KLJ63:KLQ63 KVF63:KVM63 LFB63:LFI63 LOX63:LPE63 LYT63:LZA63 MIP63:MIW63 MSL63:MSS63 NCH63:NCO63 NMD63:NMK63 NVZ63:NWG63 OFV63:OGC63 OPR63:OPY63 OZN63:OZU63 PJJ63:PJQ63 PTF63:PTM63 QDB63:QDI63 QMX63:QNE63 QWT63:QXA63 RGP63:RGW63 RQL63:RQS63 SAH63:SAO63 SKD63:SKK63 STZ63:SUG63 TDV63:TEC63 TNR63:TNY63 TXN63:TXU63 WEP67:WEW67 VUT67:VVA67 VBB67:VBI67 VKX67:VLE67 UHJ67:UHQ67 WYH67:WYO67 WOL67:WOS67 URF67:URM67 LV67:MC67 VR67:VY67 AFN67:AFU67 APJ67:APQ67 AZF67:AZM67 BJB67:BJI67 BSX67:BTE67 CCT67:CDA67 CMP67:CMW67 CWL67:CWS67 DGH67:DGO67 DQD67:DQK67 DZZ67:EAG67 EJV67:EKC67 ETR67:ETY67 FDN67:FDU67 FNJ67:FNQ67 FXF67:FXM67 GHB67:GHI67 GQX67:GRE67 HAT67:HBA67 HKP67:HKW67 HUL67:HUS67 IEH67:IEO67 IOD67:IOK67 IXZ67:IYG67 JHV67:JIC67 JRR67:JRY67 KBN67:KBU67 KLJ67:KLQ67 KVF67:KVM67 LFB67:LFI67 LOX67:LPE67 LYT67:LZA67 MIP67:MIW67 MSL67:MSS67 NCH67:NCO67 NMD67:NMK67 NVZ67:NWG67 OFV67:OGC67 OPR67:OPY67 OZN67:OZU67 PJJ67:PJQ67 PTF67:PTM67 QDB67:QDI67 QMX67:QNE67 QWT67:QXA67 RGP67:RGW67 RQL67:RQS67 SAH67:SAO67 SKD67:SKK67 STZ67:SUG67 TDV67:TEC67 TNR67:TNY67 O917567:CG917567 O852031:CG852031 O786495:CG786495 O720959:CG720959 O655423:CG655423 O589887:CG589887 O524351:CG524351 O458815:CG458815 O393279:CG393279 O327743:CG327743 O262207:CG262207 O196671:CG196671 O131135:CG131135 O65599:CG65599 O983103:CG983103"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YP983098:WYP983105 WOT983098:WOT983105 CH65594:CH65601 MD65594:MD65601 VZ65594:VZ65601 AFV65594:AFV65601 APR65594:APR65601 AZN65594:AZN65601 BJJ65594:BJJ65601 BTF65594:BTF65601 CDB65594:CDB65601 CMX65594:CMX65601 CWT65594:CWT65601 DGP65594:DGP65601 DQL65594:DQL65601 EAH65594:EAH65601 EKD65594:EKD65601 ETZ65594:ETZ65601 FDV65594:FDV65601 FNR65594:FNR65601 FXN65594:FXN65601 GHJ65594:GHJ65601 GRF65594:GRF65601 HBB65594:HBB65601 HKX65594:HKX65601 HUT65594:HUT65601 IEP65594:IEP65601 IOL65594:IOL65601 IYH65594:IYH65601 JID65594:JID65601 JRZ65594:JRZ65601 KBV65594:KBV65601 KLR65594:KLR65601 KVN65594:KVN65601 LFJ65594:LFJ65601 LPF65594:LPF65601 LZB65594:LZB65601 MIX65594:MIX65601 MST65594:MST65601 NCP65594:NCP65601 NML65594:NML65601 NWH65594:NWH65601 OGD65594:OGD65601 OPZ65594:OPZ65601 OZV65594:OZV65601 PJR65594:PJR65601 PTN65594:PTN65601 QDJ65594:QDJ65601 QNF65594:QNF65601 QXB65594:QXB65601 RGX65594:RGX65601 RQT65594:RQT65601 SAP65594:SAP65601 SKL65594:SKL65601 SUH65594:SUH65601 TED65594:TED65601 TNZ65594:TNZ65601 TXV65594:TXV65601 UHR65594:UHR65601 URN65594:URN65601 VBJ65594:VBJ65601 VLF65594:VLF65601 VVB65594:VVB65601 WEX65594:WEX65601 WOT65594:WOT65601 WYP65594:WYP65601 CH131130:CH131137 MD131130:MD131137 VZ131130:VZ131137 AFV131130:AFV131137 APR131130:APR131137 AZN131130:AZN131137 BJJ131130:BJJ131137 BTF131130:BTF131137 CDB131130:CDB131137 CMX131130:CMX131137 CWT131130:CWT131137 DGP131130:DGP131137 DQL131130:DQL131137 EAH131130:EAH131137 EKD131130:EKD131137 ETZ131130:ETZ131137 FDV131130:FDV131137 FNR131130:FNR131137 FXN131130:FXN131137 GHJ131130:GHJ131137 GRF131130:GRF131137 HBB131130:HBB131137 HKX131130:HKX131137 HUT131130:HUT131137 IEP131130:IEP131137 IOL131130:IOL131137 IYH131130:IYH131137 JID131130:JID131137 JRZ131130:JRZ131137 KBV131130:KBV131137 KLR131130:KLR131137 KVN131130:KVN131137 LFJ131130:LFJ131137 LPF131130:LPF131137 LZB131130:LZB131137 MIX131130:MIX131137 MST131130:MST131137 NCP131130:NCP131137 NML131130:NML131137 NWH131130:NWH131137 OGD131130:OGD131137 OPZ131130:OPZ131137 OZV131130:OZV131137 PJR131130:PJR131137 PTN131130:PTN131137 QDJ131130:QDJ131137 QNF131130:QNF131137 QXB131130:QXB131137 RGX131130:RGX131137 RQT131130:RQT131137 SAP131130:SAP131137 SKL131130:SKL131137 SUH131130:SUH131137 TED131130:TED131137 TNZ131130:TNZ131137 TXV131130:TXV131137 UHR131130:UHR131137 URN131130:URN131137 VBJ131130:VBJ131137 VLF131130:VLF131137 VVB131130:VVB131137 WEX131130:WEX131137 WOT131130:WOT131137 WYP131130:WYP131137 CH196666:CH196673 MD196666:MD196673 VZ196666:VZ196673 AFV196666:AFV196673 APR196666:APR196673 AZN196666:AZN196673 BJJ196666:BJJ196673 BTF196666:BTF196673 CDB196666:CDB196673 CMX196666:CMX196673 CWT196666:CWT196673 DGP196666:DGP196673 DQL196666:DQL196673 EAH196666:EAH196673 EKD196666:EKD196673 ETZ196666:ETZ196673 FDV196666:FDV196673 FNR196666:FNR196673 FXN196666:FXN196673 GHJ196666:GHJ196673 GRF196666:GRF196673 HBB196666:HBB196673 HKX196666:HKX196673 HUT196666:HUT196673 IEP196666:IEP196673 IOL196666:IOL196673 IYH196666:IYH196673 JID196666:JID196673 JRZ196666:JRZ196673 KBV196666:KBV196673 KLR196666:KLR196673 KVN196666:KVN196673 LFJ196666:LFJ196673 LPF196666:LPF196673 LZB196666:LZB196673 MIX196666:MIX196673 MST196666:MST196673 NCP196666:NCP196673 NML196666:NML196673 NWH196666:NWH196673 OGD196666:OGD196673 OPZ196666:OPZ196673 OZV196666:OZV196673 PJR196666:PJR196673 PTN196666:PTN196673 QDJ196666:QDJ196673 QNF196666:QNF196673 QXB196666:QXB196673 RGX196666:RGX196673 RQT196666:RQT196673 SAP196666:SAP196673 SKL196666:SKL196673 SUH196666:SUH196673 TED196666:TED196673 TNZ196666:TNZ196673 TXV196666:TXV196673 UHR196666:UHR196673 URN196666:URN196673 VBJ196666:VBJ196673 VLF196666:VLF196673 VVB196666:VVB196673 WEX196666:WEX196673 WOT196666:WOT196673 WYP196666:WYP196673 CH262202:CH262209 MD262202:MD262209 VZ262202:VZ262209 AFV262202:AFV262209 APR262202:APR262209 AZN262202:AZN262209 BJJ262202:BJJ262209 BTF262202:BTF262209 CDB262202:CDB262209 CMX262202:CMX262209 CWT262202:CWT262209 DGP262202:DGP262209 DQL262202:DQL262209 EAH262202:EAH262209 EKD262202:EKD262209 ETZ262202:ETZ262209 FDV262202:FDV262209 FNR262202:FNR262209 FXN262202:FXN262209 GHJ262202:GHJ262209 GRF262202:GRF262209 HBB262202:HBB262209 HKX262202:HKX262209 HUT262202:HUT262209 IEP262202:IEP262209 IOL262202:IOL262209 IYH262202:IYH262209 JID262202:JID262209 JRZ262202:JRZ262209 KBV262202:KBV262209 KLR262202:KLR262209 KVN262202:KVN262209 LFJ262202:LFJ262209 LPF262202:LPF262209 LZB262202:LZB262209 MIX262202:MIX262209 MST262202:MST262209 NCP262202:NCP262209 NML262202:NML262209 NWH262202:NWH262209 OGD262202:OGD262209 OPZ262202:OPZ262209 OZV262202:OZV262209 PJR262202:PJR262209 PTN262202:PTN262209 QDJ262202:QDJ262209 QNF262202:QNF262209 QXB262202:QXB262209 RGX262202:RGX262209 RQT262202:RQT262209 SAP262202:SAP262209 SKL262202:SKL262209 SUH262202:SUH262209 TED262202:TED262209 TNZ262202:TNZ262209 TXV262202:TXV262209 UHR262202:UHR262209 URN262202:URN262209 VBJ262202:VBJ262209 VLF262202:VLF262209 VVB262202:VVB262209 WEX262202:WEX262209 WOT262202:WOT262209 WYP262202:WYP262209 CH327738:CH327745 MD327738:MD327745 VZ327738:VZ327745 AFV327738:AFV327745 APR327738:APR327745 AZN327738:AZN327745 BJJ327738:BJJ327745 BTF327738:BTF327745 CDB327738:CDB327745 CMX327738:CMX327745 CWT327738:CWT327745 DGP327738:DGP327745 DQL327738:DQL327745 EAH327738:EAH327745 EKD327738:EKD327745 ETZ327738:ETZ327745 FDV327738:FDV327745 FNR327738:FNR327745 FXN327738:FXN327745 GHJ327738:GHJ327745 GRF327738:GRF327745 HBB327738:HBB327745 HKX327738:HKX327745 HUT327738:HUT327745 IEP327738:IEP327745 IOL327738:IOL327745 IYH327738:IYH327745 JID327738:JID327745 JRZ327738:JRZ327745 KBV327738:KBV327745 KLR327738:KLR327745 KVN327738:KVN327745 LFJ327738:LFJ327745 LPF327738:LPF327745 LZB327738:LZB327745 MIX327738:MIX327745 MST327738:MST327745 NCP327738:NCP327745 NML327738:NML327745 NWH327738:NWH327745 OGD327738:OGD327745 OPZ327738:OPZ327745 OZV327738:OZV327745 PJR327738:PJR327745 PTN327738:PTN327745 QDJ327738:QDJ327745 QNF327738:QNF327745 QXB327738:QXB327745 RGX327738:RGX327745 RQT327738:RQT327745 SAP327738:SAP327745 SKL327738:SKL327745 SUH327738:SUH327745 TED327738:TED327745 TNZ327738:TNZ327745 TXV327738:TXV327745 UHR327738:UHR327745 URN327738:URN327745 VBJ327738:VBJ327745 VLF327738:VLF327745 VVB327738:VVB327745 WEX327738:WEX327745 WOT327738:WOT327745 WYP327738:WYP327745 CH393274:CH393281 MD393274:MD393281 VZ393274:VZ393281 AFV393274:AFV393281 APR393274:APR393281 AZN393274:AZN393281 BJJ393274:BJJ393281 BTF393274:BTF393281 CDB393274:CDB393281 CMX393274:CMX393281 CWT393274:CWT393281 DGP393274:DGP393281 DQL393274:DQL393281 EAH393274:EAH393281 EKD393274:EKD393281 ETZ393274:ETZ393281 FDV393274:FDV393281 FNR393274:FNR393281 FXN393274:FXN393281 GHJ393274:GHJ393281 GRF393274:GRF393281 HBB393274:HBB393281 HKX393274:HKX393281 HUT393274:HUT393281 IEP393274:IEP393281 IOL393274:IOL393281 IYH393274:IYH393281 JID393274:JID393281 JRZ393274:JRZ393281 KBV393274:KBV393281 KLR393274:KLR393281 KVN393274:KVN393281 LFJ393274:LFJ393281 LPF393274:LPF393281 LZB393274:LZB393281 MIX393274:MIX393281 MST393274:MST393281 NCP393274:NCP393281 NML393274:NML393281 NWH393274:NWH393281 OGD393274:OGD393281 OPZ393274:OPZ393281 OZV393274:OZV393281 PJR393274:PJR393281 PTN393274:PTN393281 QDJ393274:QDJ393281 QNF393274:QNF393281 QXB393274:QXB393281 RGX393274:RGX393281 RQT393274:RQT393281 SAP393274:SAP393281 SKL393274:SKL393281 SUH393274:SUH393281 TED393274:TED393281 TNZ393274:TNZ393281 TXV393274:TXV393281 UHR393274:UHR393281 URN393274:URN393281 VBJ393274:VBJ393281 VLF393274:VLF393281 VVB393274:VVB393281 WEX393274:WEX393281 WOT393274:WOT393281 WYP393274:WYP393281 CH458810:CH458817 MD458810:MD458817 VZ458810:VZ458817 AFV458810:AFV458817 APR458810:APR458817 AZN458810:AZN458817 BJJ458810:BJJ458817 BTF458810:BTF458817 CDB458810:CDB458817 CMX458810:CMX458817 CWT458810:CWT458817 DGP458810:DGP458817 DQL458810:DQL458817 EAH458810:EAH458817 EKD458810:EKD458817 ETZ458810:ETZ458817 FDV458810:FDV458817 FNR458810:FNR458817 FXN458810:FXN458817 GHJ458810:GHJ458817 GRF458810:GRF458817 HBB458810:HBB458817 HKX458810:HKX458817 HUT458810:HUT458817 IEP458810:IEP458817 IOL458810:IOL458817 IYH458810:IYH458817 JID458810:JID458817 JRZ458810:JRZ458817 KBV458810:KBV458817 KLR458810:KLR458817 KVN458810:KVN458817 LFJ458810:LFJ458817 LPF458810:LPF458817 LZB458810:LZB458817 MIX458810:MIX458817 MST458810:MST458817 NCP458810:NCP458817 NML458810:NML458817 NWH458810:NWH458817 OGD458810:OGD458817 OPZ458810:OPZ458817 OZV458810:OZV458817 PJR458810:PJR458817 PTN458810:PTN458817 QDJ458810:QDJ458817 QNF458810:QNF458817 QXB458810:QXB458817 RGX458810:RGX458817 RQT458810:RQT458817 SAP458810:SAP458817 SKL458810:SKL458817 SUH458810:SUH458817 TED458810:TED458817 TNZ458810:TNZ458817 TXV458810:TXV458817 UHR458810:UHR458817 URN458810:URN458817 VBJ458810:VBJ458817 VLF458810:VLF458817 VVB458810:VVB458817 WEX458810:WEX458817 WOT458810:WOT458817 WYP458810:WYP458817 CH524346:CH524353 MD524346:MD524353 VZ524346:VZ524353 AFV524346:AFV524353 APR524346:APR524353 AZN524346:AZN524353 BJJ524346:BJJ524353 BTF524346:BTF524353 CDB524346:CDB524353 CMX524346:CMX524353 CWT524346:CWT524353 DGP524346:DGP524353 DQL524346:DQL524353 EAH524346:EAH524353 EKD524346:EKD524353 ETZ524346:ETZ524353 FDV524346:FDV524353 FNR524346:FNR524353 FXN524346:FXN524353 GHJ524346:GHJ524353 GRF524346:GRF524353 HBB524346:HBB524353 HKX524346:HKX524353 HUT524346:HUT524353 IEP524346:IEP524353 IOL524346:IOL524353 IYH524346:IYH524353 JID524346:JID524353 JRZ524346:JRZ524353 KBV524346:KBV524353 KLR524346:KLR524353 KVN524346:KVN524353 LFJ524346:LFJ524353 LPF524346:LPF524353 LZB524346:LZB524353 MIX524346:MIX524353 MST524346:MST524353 NCP524346:NCP524353 NML524346:NML524353 NWH524346:NWH524353 OGD524346:OGD524353 OPZ524346:OPZ524353 OZV524346:OZV524353 PJR524346:PJR524353 PTN524346:PTN524353 QDJ524346:QDJ524353 QNF524346:QNF524353 QXB524346:QXB524353 RGX524346:RGX524353 RQT524346:RQT524353 SAP524346:SAP524353 SKL524346:SKL524353 SUH524346:SUH524353 TED524346:TED524353 TNZ524346:TNZ524353 TXV524346:TXV524353 UHR524346:UHR524353 URN524346:URN524353 VBJ524346:VBJ524353 VLF524346:VLF524353 VVB524346:VVB524353 WEX524346:WEX524353 WOT524346:WOT524353 WYP524346:WYP524353 CH589882:CH589889 MD589882:MD589889 VZ589882:VZ589889 AFV589882:AFV589889 APR589882:APR589889 AZN589882:AZN589889 BJJ589882:BJJ589889 BTF589882:BTF589889 CDB589882:CDB589889 CMX589882:CMX589889 CWT589882:CWT589889 DGP589882:DGP589889 DQL589882:DQL589889 EAH589882:EAH589889 EKD589882:EKD589889 ETZ589882:ETZ589889 FDV589882:FDV589889 FNR589882:FNR589889 FXN589882:FXN589889 GHJ589882:GHJ589889 GRF589882:GRF589889 HBB589882:HBB589889 HKX589882:HKX589889 HUT589882:HUT589889 IEP589882:IEP589889 IOL589882:IOL589889 IYH589882:IYH589889 JID589882:JID589889 JRZ589882:JRZ589889 KBV589882:KBV589889 KLR589882:KLR589889 KVN589882:KVN589889 LFJ589882:LFJ589889 LPF589882:LPF589889 LZB589882:LZB589889 MIX589882:MIX589889 MST589882:MST589889 NCP589882:NCP589889 NML589882:NML589889 NWH589882:NWH589889 OGD589882:OGD589889 OPZ589882:OPZ589889 OZV589882:OZV589889 PJR589882:PJR589889 PTN589882:PTN589889 QDJ589882:QDJ589889 QNF589882:QNF589889 QXB589882:QXB589889 RGX589882:RGX589889 RQT589882:RQT589889 SAP589882:SAP589889 SKL589882:SKL589889 SUH589882:SUH589889 TED589882:TED589889 TNZ589882:TNZ589889 TXV589882:TXV589889 UHR589882:UHR589889 URN589882:URN589889 VBJ589882:VBJ589889 VLF589882:VLF589889 VVB589882:VVB589889 WEX589882:WEX589889 WOT589882:WOT589889 WYP589882:WYP589889 CH655418:CH655425 MD655418:MD655425 VZ655418:VZ655425 AFV655418:AFV655425 APR655418:APR655425 AZN655418:AZN655425 BJJ655418:BJJ655425 BTF655418:BTF655425 CDB655418:CDB655425 CMX655418:CMX655425 CWT655418:CWT655425 DGP655418:DGP655425 DQL655418:DQL655425 EAH655418:EAH655425 EKD655418:EKD655425 ETZ655418:ETZ655425 FDV655418:FDV655425 FNR655418:FNR655425 FXN655418:FXN655425 GHJ655418:GHJ655425 GRF655418:GRF655425 HBB655418:HBB655425 HKX655418:HKX655425 HUT655418:HUT655425 IEP655418:IEP655425 IOL655418:IOL655425 IYH655418:IYH655425 JID655418:JID655425 JRZ655418:JRZ655425 KBV655418:KBV655425 KLR655418:KLR655425 KVN655418:KVN655425 LFJ655418:LFJ655425 LPF655418:LPF655425 LZB655418:LZB655425 MIX655418:MIX655425 MST655418:MST655425 NCP655418:NCP655425 NML655418:NML655425 NWH655418:NWH655425 OGD655418:OGD655425 OPZ655418:OPZ655425 OZV655418:OZV655425 PJR655418:PJR655425 PTN655418:PTN655425 QDJ655418:QDJ655425 QNF655418:QNF655425 QXB655418:QXB655425 RGX655418:RGX655425 RQT655418:RQT655425 SAP655418:SAP655425 SKL655418:SKL655425 SUH655418:SUH655425 TED655418:TED655425 TNZ655418:TNZ655425 TXV655418:TXV655425 UHR655418:UHR655425 URN655418:URN655425 VBJ655418:VBJ655425 VLF655418:VLF655425 VVB655418:VVB655425 WEX655418:WEX655425 WOT655418:WOT655425 WYP655418:WYP655425 CH720954:CH720961 MD720954:MD720961 VZ720954:VZ720961 AFV720954:AFV720961 APR720954:APR720961 AZN720954:AZN720961 BJJ720954:BJJ720961 BTF720954:BTF720961 CDB720954:CDB720961 CMX720954:CMX720961 CWT720954:CWT720961 DGP720954:DGP720961 DQL720954:DQL720961 EAH720954:EAH720961 EKD720954:EKD720961 ETZ720954:ETZ720961 FDV720954:FDV720961 FNR720954:FNR720961 FXN720954:FXN720961 GHJ720954:GHJ720961 GRF720954:GRF720961 HBB720954:HBB720961 HKX720954:HKX720961 HUT720954:HUT720961 IEP720954:IEP720961 IOL720954:IOL720961 IYH720954:IYH720961 JID720954:JID720961 JRZ720954:JRZ720961 KBV720954:KBV720961 KLR720954:KLR720961 KVN720954:KVN720961 LFJ720954:LFJ720961 LPF720954:LPF720961 LZB720954:LZB720961 MIX720954:MIX720961 MST720954:MST720961 NCP720954:NCP720961 NML720954:NML720961 NWH720954:NWH720961 OGD720954:OGD720961 OPZ720954:OPZ720961 OZV720954:OZV720961 PJR720954:PJR720961 PTN720954:PTN720961 QDJ720954:QDJ720961 QNF720954:QNF720961 QXB720954:QXB720961 RGX720954:RGX720961 RQT720954:RQT720961 SAP720954:SAP720961 SKL720954:SKL720961 SUH720954:SUH720961 TED720954:TED720961 TNZ720954:TNZ720961 TXV720954:TXV720961 UHR720954:UHR720961 URN720954:URN720961 VBJ720954:VBJ720961 VLF720954:VLF720961 VVB720954:VVB720961 WEX720954:WEX720961 WOT720954:WOT720961 WYP720954:WYP720961 CH786490:CH786497 MD786490:MD786497 VZ786490:VZ786497 AFV786490:AFV786497 APR786490:APR786497 AZN786490:AZN786497 BJJ786490:BJJ786497 BTF786490:BTF786497 CDB786490:CDB786497 CMX786490:CMX786497 CWT786490:CWT786497 DGP786490:DGP786497 DQL786490:DQL786497 EAH786490:EAH786497 EKD786490:EKD786497 ETZ786490:ETZ786497 FDV786490:FDV786497 FNR786490:FNR786497 FXN786490:FXN786497 GHJ786490:GHJ786497 GRF786490:GRF786497 HBB786490:HBB786497 HKX786490:HKX786497 HUT786490:HUT786497 IEP786490:IEP786497 IOL786490:IOL786497 IYH786490:IYH786497 JID786490:JID786497 JRZ786490:JRZ786497 KBV786490:KBV786497 KLR786490:KLR786497 KVN786490:KVN786497 LFJ786490:LFJ786497 LPF786490:LPF786497 LZB786490:LZB786497 MIX786490:MIX786497 MST786490:MST786497 NCP786490:NCP786497 NML786490:NML786497 NWH786490:NWH786497 OGD786490:OGD786497 OPZ786490:OPZ786497 OZV786490:OZV786497 PJR786490:PJR786497 PTN786490:PTN786497 QDJ786490:QDJ786497 QNF786490:QNF786497 QXB786490:QXB786497 RGX786490:RGX786497 RQT786490:RQT786497 SAP786490:SAP786497 SKL786490:SKL786497 SUH786490:SUH786497 TED786490:TED786497 TNZ786490:TNZ786497 TXV786490:TXV786497 UHR786490:UHR786497 URN786490:URN786497 VBJ786490:VBJ786497 VLF786490:VLF786497 VVB786490:VVB786497 WEX786490:WEX786497 WOT786490:WOT786497 WYP786490:WYP786497 CH852026:CH852033 MD852026:MD852033 VZ852026:VZ852033 AFV852026:AFV852033 APR852026:APR852033 AZN852026:AZN852033 BJJ852026:BJJ852033 BTF852026:BTF852033 CDB852026:CDB852033 CMX852026:CMX852033 CWT852026:CWT852033 DGP852026:DGP852033 DQL852026:DQL852033 EAH852026:EAH852033 EKD852026:EKD852033 ETZ852026:ETZ852033 FDV852026:FDV852033 FNR852026:FNR852033 FXN852026:FXN852033 GHJ852026:GHJ852033 GRF852026:GRF852033 HBB852026:HBB852033 HKX852026:HKX852033 HUT852026:HUT852033 IEP852026:IEP852033 IOL852026:IOL852033 IYH852026:IYH852033 JID852026:JID852033 JRZ852026:JRZ852033 KBV852026:KBV852033 KLR852026:KLR852033 KVN852026:KVN852033 LFJ852026:LFJ852033 LPF852026:LPF852033 LZB852026:LZB852033 MIX852026:MIX852033 MST852026:MST852033 NCP852026:NCP852033 NML852026:NML852033 NWH852026:NWH852033 OGD852026:OGD852033 OPZ852026:OPZ852033 OZV852026:OZV852033 PJR852026:PJR852033 PTN852026:PTN852033 QDJ852026:QDJ852033 QNF852026:QNF852033 QXB852026:QXB852033 RGX852026:RGX852033 RQT852026:RQT852033 SAP852026:SAP852033 SKL852026:SKL852033 SUH852026:SUH852033 TED852026:TED852033 TNZ852026:TNZ852033 TXV852026:TXV852033 UHR852026:UHR852033 URN852026:URN852033 VBJ852026:VBJ852033 VLF852026:VLF852033 VVB852026:VVB852033 WEX852026:WEX852033 WOT852026:WOT852033 WYP852026:WYP852033 CH917562:CH917569 MD917562:MD917569 VZ917562:VZ917569 AFV917562:AFV917569 APR917562:APR917569 AZN917562:AZN917569 BJJ917562:BJJ917569 BTF917562:BTF917569 CDB917562:CDB917569 CMX917562:CMX917569 CWT917562:CWT917569 DGP917562:DGP917569 DQL917562:DQL917569 EAH917562:EAH917569 EKD917562:EKD917569 ETZ917562:ETZ917569 FDV917562:FDV917569 FNR917562:FNR917569 FXN917562:FXN917569 GHJ917562:GHJ917569 GRF917562:GRF917569 HBB917562:HBB917569 HKX917562:HKX917569 HUT917562:HUT917569 IEP917562:IEP917569 IOL917562:IOL917569 IYH917562:IYH917569 JID917562:JID917569 JRZ917562:JRZ917569 KBV917562:KBV917569 KLR917562:KLR917569 KVN917562:KVN917569 LFJ917562:LFJ917569 LPF917562:LPF917569 LZB917562:LZB917569 MIX917562:MIX917569 MST917562:MST917569 NCP917562:NCP917569 NML917562:NML917569 NWH917562:NWH917569 OGD917562:OGD917569 OPZ917562:OPZ917569 OZV917562:OZV917569 PJR917562:PJR917569 PTN917562:PTN917569 QDJ917562:QDJ917569 QNF917562:QNF917569 QXB917562:QXB917569 RGX917562:RGX917569 RQT917562:RQT917569 SAP917562:SAP917569 SKL917562:SKL917569 SUH917562:SUH917569 TED917562:TED917569 TNZ917562:TNZ917569 TXV917562:TXV917569 UHR917562:UHR917569 URN917562:URN917569 VBJ917562:VBJ917569 VLF917562:VLF917569 VVB917562:VVB917569 WEX917562:WEX917569 WOT917562:WOT917569 WYP917562:WYP917569 CH983098:CH983105 MD983098:MD983105 VZ983098:VZ983105 AFV983098:AFV983105 APR983098:APR983105 AZN983098:AZN983105 BJJ983098:BJJ983105 BTF983098:BTF983105 CDB983098:CDB983105 CMX983098:CMX983105 CWT983098:CWT983105 DGP983098:DGP983105 DQL983098:DQL983105 EAH983098:EAH983105 EKD983098:EKD983105 ETZ983098:ETZ983105 FDV983098:FDV983105 FNR983098:FNR983105 FXN983098:FXN983105 GHJ983098:GHJ983105 GRF983098:GRF983105 HBB983098:HBB983105 HKX983098:HKX983105 HUT983098:HUT983105 IEP983098:IEP983105 IOL983098:IOL983105 IYH983098:IYH983105 JID983098:JID983105 JRZ983098:JRZ983105 KBV983098:KBV983105 KLR983098:KLR983105 KVN983098:KVN983105 LFJ983098:LFJ983105 LPF983098:LPF983105 LZB983098:LZB983105 MIX983098:MIX983105 MST983098:MST983105 NCP983098:NCP983105 NML983098:NML983105 NWH983098:NWH983105 OGD983098:OGD983105 OPZ983098:OPZ983105 OZV983098:OZV983105 PJR983098:PJR983105 PTN983098:PTN983105 QDJ983098:QDJ983105 QNF983098:QNF983105 QXB983098:QXB983105 RGX983098:RGX983105 RQT983098:RQT983105 SAP983098:SAP983105 SKL983098:SKL983105 SUH983098:SUH983105 TED983098:TED983105 TNZ983098:TNZ983105 TXV983098:TXV983105 UHR983098:UHR983105 URN983098:URN983105 VBJ983098:VBJ983105 VLF983098:VLF983105 VVB983098:VVB983105 WEX983098:WEX983105 WEX55:WEX61 VVB55:VVB61 VLF55:VLF61 VBJ55:VBJ61 URN55:URN61 UHR55:UHR61 TXV55:TXV61 TNZ55:TNZ61 TED55:TED61 SUH55:SUH61 SKL55:SKL61 SAP55:SAP61 RQT55:RQT61 RGX55:RGX61 QXB55:QXB61 QNF55:QNF61 QDJ55:QDJ61 PTN55:PTN61 PJR55:PJR61 OZV55:OZV61 OPZ55:OPZ61 OGD55:OGD61 NWH55:NWH61 NML55:NML61 NCP55:NCP61 MST55:MST61 MIX55:MIX61 LZB55:LZB61 LPF55:LPF61 LFJ55:LFJ61 KVN55:KVN61 KLR55:KLR61 KBV55:KBV61 JRZ55:JRZ61 JID55:JID61 IYH55:IYH61 IOL55:IOL61 IEP55:IEP61 HUT55:HUT61 HKX55:HKX61 HBB55:HBB61 GRF55:GRF61 GHJ55:GHJ61 FXN55:FXN61 FNR55:FNR61 FDV55:FDV61 ETZ55:ETZ61 EKD55:EKD61 EAH55:EAH61 DQL55:DQL61 DGP55:DGP61 CWT55:CWT61 CMX55:CMX61 CDB55:CDB61 BTF55:BTF61 BJJ55:BJJ61 AZN55:AZN61 APR55:APR61 AFV55:AFV61 VZ55:VZ61 MD55:MD61 WOT55:WOT61 WYP55:WYP61 WYP37:WYP43 WOT37:WOT43 MD37:MD43 VZ37:VZ43 AFV37:AFV43 APR37:APR43 AZN37:AZN43 BJJ37:BJJ43 BTF37:BTF43 CDB37:CDB43 CMX37:CMX43 CWT37:CWT43 DGP37:DGP43 DQL37:DQL43 EAH37:EAH43 EKD37:EKD43 ETZ37:ETZ43 FDV37:FDV43 FNR37:FNR43 FXN37:FXN43 GHJ37:GHJ43 GRF37:GRF43 HBB37:HBB43 HKX37:HKX43 HUT37:HUT43 IEP37:IEP43 IOL37:IOL43 IYH37:IYH43 JID37:JID43 JRZ37:JRZ43 KBV37:KBV43 KLR37:KLR43 KVN37:KVN43 LFJ37:LFJ43 LPF37:LPF43 LZB37:LZB43 MIX37:MIX43 MST37:MST43 NCP37:NCP43 NML37:NML43 NWH37:NWH43 OGD37:OGD43 OPZ37:OPZ43 OZV37:OZV43 PJR37:PJR43 PTN37:PTN43 QDJ37:QDJ43 QNF37:QNF43 QXB37:QXB43 RGX37:RGX43 RQT37:RQT43 SAP37:SAP43 SKL37:SKL43 SUH37:SUH43 TED37:TED43 TNZ37:TNZ43 TXV37:TXV43 UHR37:UHR43 URN37:URN43 VBJ37:VBJ43 VLF37:VLF43 VVB37:VVB43 WEX37:WEX43 WYP18:WYP25 WOT18:WOT25 WEX18:WEX25 VVB18:VVB25 VLF18:VLF25 VBJ18:VBJ25 URN18:URN25 UHR18:UHR25 TXV18:TXV25 TNZ18:TNZ25 TED18:TED25 SUH18:SUH25 SKL18:SKL25 SAP18:SAP25 RQT18:RQT25 RGX18:RGX25 QXB18:QXB25 QNF18:QNF25 QDJ18:QDJ25 PTN18:PTN25 PJR18:PJR25 OZV18:OZV25 OPZ18:OPZ25 OGD18:OGD25 NWH18:NWH25 NML18:NML25 NCP18:NCP25 MST18:MST25 MIX18:MIX25 LZB18:LZB25 LPF18:LPF25 LFJ18:LFJ25 KVN18:KVN25 KLR18:KLR25 KBV18:KBV25 JRZ18:JRZ25 JID18:JID25 IYH18:IYH25 IOL18:IOL25 IEP18:IEP25 HUT18:HUT25 HKX18:HKX25 HBB18:HBB25 GRF18:GRF25 GHJ18:GHJ25 FXN18:FXN25 FNR18:FNR25 FDV18:FDV25 ETZ18:ETZ25 EKD18:EKD25 EAH18:EAH25 DQL18:DQL25 DGP18:DGP25 CWT18:CWT25 CMX18:CMX25 CDB18:CDB25 BTF18:BTF25 BJJ18:BJJ25 AZN18:AZN25 APR18:APR25 AFV18:AFV25 VZ18:VZ25 MD18:MD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1:WYP33 WOT31:WOT33 MD31:MD33 VZ31:VZ33 AFV31:AFV33 APR31:APR33 AZN31:AZN33 BJJ31:BJJ33 BTF31:BTF33 CDB31:CDB33 CMX31:CMX33 CWT31:CWT33 DGP31:DGP33 DQL31:DQL33 EAH31:EAH33 EKD31:EKD33 ETZ31:ETZ33 FDV31:FDV33 FNR31:FNR33 FXN31:FXN33 GHJ31:GHJ33 GRF31:GRF33 HBB31:HBB33 HKX31:HKX33 HUT31:HUT33 IEP31:IEP33 IOL31:IOL33 IYH31:IYH33 JID31:JID33 JRZ31:JRZ33 KBV31:KBV33 KLR31:KLR33 KVN31:KVN33 LFJ31:LFJ33 LPF31:LPF33 LZB31:LZB33 MIX31:MIX33 MST31:MST33 NCP31:NCP33 NML31:NML33 NWH31:NWH33 OGD31:OGD33 OPZ31:OPZ33 OZV31:OZV33 PJR31:PJR33 PTN31:PTN33 QDJ31:QDJ33 QNF31:QNF33 QXB31:QXB33 RGX31:RGX33 RQT31:RQT33 SAP31:SAP33 SKL31:SKL33 SUH31:SUH33 TED31:TED33 TNZ31:TNZ33 TXV31:TXV33 UHR31:UHR33 URN31:URN33 VBJ31:VBJ33 VLF31:VLF33 VVB31:VVB33 WEX31:WEX33 WYP45:WYP47 WOT45:WOT47 MD45:MD47 VZ45:VZ47 AFV45:AFV47 APR45:APR47 AZN45:AZN47 BJJ45:BJJ47 BTF45:BTF47 CDB45:CDB47 CMX45:CMX47 CWT45:CWT47 DGP45:DGP47 DQL45:DQL47 EAH45:EAH47 EKD45:EKD47 ETZ45:ETZ47 FDV45:FDV47 FNR45:FNR47 FXN45:FXN47 GHJ45:GHJ47 GRF45:GRF47 HBB45:HBB47 HKX45:HKX47 HUT45:HUT47 IEP45:IEP47 IOL45:IOL47 IYH45:IYH47 JID45:JID47 JRZ45:JRZ47 KBV45:KBV47 KLR45:KLR47 KVN45:KVN47 LFJ45:LFJ47 LPF45:LPF47 LZB45:LZB47 MIX45:MIX47 MST45:MST47 NCP45:NCP47 NML45:NML47 NWH45:NWH47 OGD45:OGD47 OPZ45:OPZ47 OZV45:OZV47 PJR45:PJR47 PTN45:PTN47 QDJ45:QDJ47 QNF45:QNF47 QXB45:QXB47 RGX45:RGX47 RQT45:RQT47 SAP45:SAP47 SKL45:SKL47 SUH45:SUH47 TED45:TED47 TNZ45:TNZ47 TXV45:TXV47 UHR45:UHR47 URN45:URN47 VBJ45:VBJ47 VLF45:VLF47 VVB45:VVB47 WEX45:WEX47 WYP49:WYP51 WOT49:WOT51 MD49:MD51 VZ49:VZ51 AFV49:AFV51 APR49:APR51 AZN49:AZN51 BJJ49:BJJ51 BTF49:BTF51 CDB49:CDB51 CMX49:CMX51 CWT49:CWT51 DGP49:DGP51 DQL49:DQL51 EAH49:EAH51 EKD49:EKD51 ETZ49:ETZ51 FDV49:FDV51 FNR49:FNR51 FXN49:FXN51 GHJ49:GHJ51 GRF49:GRF51 HBB49:HBB51 HKX49:HKX51 HUT49:HUT51 IEP49:IEP51 IOL49:IOL51 IYH49:IYH51 JID49:JID51 JRZ49:JRZ51 KBV49:KBV51 KLR49:KLR51 KVN49:KVN51 LFJ49:LFJ51 LPF49:LPF51 LZB49:LZB51 MIX49:MIX51 MST49:MST51 NCP49:NCP51 NML49:NML51 NWH49:NWH51 OGD49:OGD51 OPZ49:OPZ51 OZV49:OZV51 PJR49:PJR51 PTN49:PTN51 QDJ49:QDJ51 QNF49:QNF51 QXB49:QXB51 RGX49:RGX51 RQT49:RQT51 SAP49:SAP51 SKL49:SKL51 SUH49:SUH51 TED49:TED51 TNZ49:TNZ51 TXV49:TXV51 UHR49:UHR51 URN49:URN51 VBJ49:VBJ51 VLF49:VLF51 VVB49:VVB51 WEX49:WEX51 WYP63:WYP65 WOT63:WOT65 MD63:MD65 VZ63:VZ65 AFV63:AFV65 APR63:APR65 AZN63:AZN65 BJJ63:BJJ65 BTF63:BTF65 CDB63:CDB65 CMX63:CMX65 CWT63:CWT65 DGP63:DGP65 DQL63:DQL65 EAH63:EAH65 EKD63:EKD65 ETZ63:ETZ65 FDV63:FDV65 FNR63:FNR65 FXN63:FXN65 GHJ63:GHJ65 GRF63:GRF65 HBB63:HBB65 HKX63:HKX65 HUT63:HUT65 IEP63:IEP65 IOL63:IOL65 IYH63:IYH65 JID63:JID65 JRZ63:JRZ65 KBV63:KBV65 KLR63:KLR65 KVN63:KVN65 LFJ63:LFJ65 LPF63:LPF65 LZB63:LZB65 MIX63:MIX65 MST63:MST65 NCP63:NCP65 NML63:NML65 NWH63:NWH65 OGD63:OGD65 OPZ63:OPZ65 OZV63:OZV65 PJR63:PJR65 PTN63:PTN65 QDJ63:QDJ65 QNF63:QNF65 QXB63:QXB65 RGX63:RGX65 RQT63:RQT65 SAP63:SAP65 SKL63:SKL65 SUH63:SUH65 TED63:TED65 TNZ63:TNZ65 TXV63:TXV65 UHR63:UHR65 URN63:URN65 VBJ63:VBJ65 VLF63:VLF65 VVB63:VVB65 WEX63:WEX65 WYP67:WYP69 WOT67:WOT69 MD67:MD69 VZ67:VZ69 AFV67:AFV69 APR67:APR69 AZN67:AZN69 BJJ67:BJJ69 BTF67:BTF69 CDB67:CDB69 CMX67:CMX69 CWT67:CWT69 DGP67:DGP69 DQL67:DQL69 EAH67:EAH69 EKD67:EKD69 ETZ67:ETZ69 FDV67:FDV69 FNR67:FNR69 FXN67:FXN69 GHJ67:GHJ69 GRF67:GRF69 HBB67:HBB69 HKX67:HKX69 HUT67:HUT69 IEP67:IEP69 IOL67:IOL69 IYH67:IYH69 JID67:JID69 JRZ67:JRZ69 KBV67:KBV69 KLR67:KLR69 KVN67:KVN69 LFJ67:LFJ69 LPF67:LPF69 LZB67:LZB69 MIX67:MIX69 MST67:MST69 NCP67:NCP69 NML67:NML69 NWH67:NWH69 OGD67:OGD69 OPZ67:OPZ69 OZV67:OZV69 PJR67:PJR69 PTN67:PTN69 QDJ67:QDJ69 QNF67:QNF69 QXB67:QXB69 RGX67:RGX69 RQT67:RQT69 SAP67:SAP69 SKL67:SKL69 SUH67:SUH69 TED67:TED69 TNZ67:TNZ69 TXV67:TXV69 UHR67:UHR69 URN67:URN69 VBJ67:VBJ69 VLF67:VLF69 VVB67:VVB69 WEX67:WEX69" xr:uid="{00000000-0002-0000-0C00-000006000000}">
      <formula1>900</formula1>
    </dataValidation>
    <dataValidation type="list" allowBlank="1" showInputMessage="1" showErrorMessage="1" errorTitle="Ошибка" error="Выберите значение из списка" sqref="O65598 LV65598 VR65598 AFN65598 APJ65598 AZF65598 BJB65598 BSX65598 CCT65598 CMP65598 CWL65598 DGH65598 DQD65598 DZZ65598 EJV65598 ETR65598 FDN65598 FNJ65598 FXF65598 GHB65598 GQX65598 HAT65598 HKP65598 HUL65598 IEH65598 IOD65598 IXZ65598 JHV65598 JRR65598 KBN65598 KLJ65598 KVF65598 LFB65598 LOX65598 LYT65598 MIP65598 MSL65598 NCH65598 NMD65598 NVZ65598 OFV65598 OPR65598 OZN65598 PJJ65598 PTF65598 QDB65598 QMX65598 QWT65598 RGP65598 RQL65598 SAH65598 SKD65598 STZ65598 TDV65598 TNR65598 TXN65598 UHJ65598 URF65598 VBB65598 VKX65598 VUT65598 WEP65598 WOL65598 WYH65598 O131134 LV131134 VR131134 AFN131134 APJ131134 AZF131134 BJB131134 BSX131134 CCT131134 CMP131134 CWL131134 DGH131134 DQD131134 DZZ131134 EJV131134 ETR131134 FDN131134 FNJ131134 FXF131134 GHB131134 GQX131134 HAT131134 HKP131134 HUL131134 IEH131134 IOD131134 IXZ131134 JHV131134 JRR131134 KBN131134 KLJ131134 KVF131134 LFB131134 LOX131134 LYT131134 MIP131134 MSL131134 NCH131134 NMD131134 NVZ131134 OFV131134 OPR131134 OZN131134 PJJ131134 PTF131134 QDB131134 QMX131134 QWT131134 RGP131134 RQL131134 SAH131134 SKD131134 STZ131134 TDV131134 TNR131134 TXN131134 UHJ131134 URF131134 VBB131134 VKX131134 VUT131134 WEP131134 WOL131134 WYH131134 O196670 LV196670 VR196670 AFN196670 APJ196670 AZF196670 BJB196670 BSX196670 CCT196670 CMP196670 CWL196670 DGH196670 DQD196670 DZZ196670 EJV196670 ETR196670 FDN196670 FNJ196670 FXF196670 GHB196670 GQX196670 HAT196670 HKP196670 HUL196670 IEH196670 IOD196670 IXZ196670 JHV196670 JRR196670 KBN196670 KLJ196670 KVF196670 LFB196670 LOX196670 LYT196670 MIP196670 MSL196670 NCH196670 NMD196670 NVZ196670 OFV196670 OPR196670 OZN196670 PJJ196670 PTF196670 QDB196670 QMX196670 QWT196670 RGP196670 RQL196670 SAH196670 SKD196670 STZ196670 TDV196670 TNR196670 TXN196670 UHJ196670 URF196670 VBB196670 VKX196670 VUT196670 WEP196670 WOL196670 WYH196670 O262206 LV262206 VR262206 AFN262206 APJ262206 AZF262206 BJB262206 BSX262206 CCT262206 CMP262206 CWL262206 DGH262206 DQD262206 DZZ262206 EJV262206 ETR262206 FDN262206 FNJ262206 FXF262206 GHB262206 GQX262206 HAT262206 HKP262206 HUL262206 IEH262206 IOD262206 IXZ262206 JHV262206 JRR262206 KBN262206 KLJ262206 KVF262206 LFB262206 LOX262206 LYT262206 MIP262206 MSL262206 NCH262206 NMD262206 NVZ262206 OFV262206 OPR262206 OZN262206 PJJ262206 PTF262206 QDB262206 QMX262206 QWT262206 RGP262206 RQL262206 SAH262206 SKD262206 STZ262206 TDV262206 TNR262206 TXN262206 UHJ262206 URF262206 VBB262206 VKX262206 VUT262206 WEP262206 WOL262206 WYH262206 O327742 LV327742 VR327742 AFN327742 APJ327742 AZF327742 BJB327742 BSX327742 CCT327742 CMP327742 CWL327742 DGH327742 DQD327742 DZZ327742 EJV327742 ETR327742 FDN327742 FNJ327742 FXF327742 GHB327742 GQX327742 HAT327742 HKP327742 HUL327742 IEH327742 IOD327742 IXZ327742 JHV327742 JRR327742 KBN327742 KLJ327742 KVF327742 LFB327742 LOX327742 LYT327742 MIP327742 MSL327742 NCH327742 NMD327742 NVZ327742 OFV327742 OPR327742 OZN327742 PJJ327742 PTF327742 QDB327742 QMX327742 QWT327742 RGP327742 RQL327742 SAH327742 SKD327742 STZ327742 TDV327742 TNR327742 TXN327742 UHJ327742 URF327742 VBB327742 VKX327742 VUT327742 WEP327742 WOL327742 WYH327742 O393278 LV393278 VR393278 AFN393278 APJ393278 AZF393278 BJB393278 BSX393278 CCT393278 CMP393278 CWL393278 DGH393278 DQD393278 DZZ393278 EJV393278 ETR393278 FDN393278 FNJ393278 FXF393278 GHB393278 GQX393278 HAT393278 HKP393278 HUL393278 IEH393278 IOD393278 IXZ393278 JHV393278 JRR393278 KBN393278 KLJ393278 KVF393278 LFB393278 LOX393278 LYT393278 MIP393278 MSL393278 NCH393278 NMD393278 NVZ393278 OFV393278 OPR393278 OZN393278 PJJ393278 PTF393278 QDB393278 QMX393278 QWT393278 RGP393278 RQL393278 SAH393278 SKD393278 STZ393278 TDV393278 TNR393278 TXN393278 UHJ393278 URF393278 VBB393278 VKX393278 VUT393278 WEP393278 WOL393278 WYH393278 O458814 LV458814 VR458814 AFN458814 APJ458814 AZF458814 BJB458814 BSX458814 CCT458814 CMP458814 CWL458814 DGH458814 DQD458814 DZZ458814 EJV458814 ETR458814 FDN458814 FNJ458814 FXF458814 GHB458814 GQX458814 HAT458814 HKP458814 HUL458814 IEH458814 IOD458814 IXZ458814 JHV458814 JRR458814 KBN458814 KLJ458814 KVF458814 LFB458814 LOX458814 LYT458814 MIP458814 MSL458814 NCH458814 NMD458814 NVZ458814 OFV458814 OPR458814 OZN458814 PJJ458814 PTF458814 QDB458814 QMX458814 QWT458814 RGP458814 RQL458814 SAH458814 SKD458814 STZ458814 TDV458814 TNR458814 TXN458814 UHJ458814 URF458814 VBB458814 VKX458814 VUT458814 WEP458814 WOL458814 WYH458814 O524350 LV524350 VR524350 AFN524350 APJ524350 AZF524350 BJB524350 BSX524350 CCT524350 CMP524350 CWL524350 DGH524350 DQD524350 DZZ524350 EJV524350 ETR524350 FDN524350 FNJ524350 FXF524350 GHB524350 GQX524350 HAT524350 HKP524350 HUL524350 IEH524350 IOD524350 IXZ524350 JHV524350 JRR524350 KBN524350 KLJ524350 KVF524350 LFB524350 LOX524350 LYT524350 MIP524350 MSL524350 NCH524350 NMD524350 NVZ524350 OFV524350 OPR524350 OZN524350 PJJ524350 PTF524350 QDB524350 QMX524350 QWT524350 RGP524350 RQL524350 SAH524350 SKD524350 STZ524350 TDV524350 TNR524350 TXN524350 UHJ524350 URF524350 VBB524350 VKX524350 VUT524350 WEP524350 WOL524350 WYH524350 O589886 LV589886 VR589886 AFN589886 APJ589886 AZF589886 BJB589886 BSX589886 CCT589886 CMP589886 CWL589886 DGH589886 DQD589886 DZZ589886 EJV589886 ETR589886 FDN589886 FNJ589886 FXF589886 GHB589886 GQX589886 HAT589886 HKP589886 HUL589886 IEH589886 IOD589886 IXZ589886 JHV589886 JRR589886 KBN589886 KLJ589886 KVF589886 LFB589886 LOX589886 LYT589886 MIP589886 MSL589886 NCH589886 NMD589886 NVZ589886 OFV589886 OPR589886 OZN589886 PJJ589886 PTF589886 QDB589886 QMX589886 QWT589886 RGP589886 RQL589886 SAH589886 SKD589886 STZ589886 TDV589886 TNR589886 TXN589886 UHJ589886 URF589886 VBB589886 VKX589886 VUT589886 WEP589886 WOL589886 WYH589886 O655422 LV655422 VR655422 AFN655422 APJ655422 AZF655422 BJB655422 BSX655422 CCT655422 CMP655422 CWL655422 DGH655422 DQD655422 DZZ655422 EJV655422 ETR655422 FDN655422 FNJ655422 FXF655422 GHB655422 GQX655422 HAT655422 HKP655422 HUL655422 IEH655422 IOD655422 IXZ655422 JHV655422 JRR655422 KBN655422 KLJ655422 KVF655422 LFB655422 LOX655422 LYT655422 MIP655422 MSL655422 NCH655422 NMD655422 NVZ655422 OFV655422 OPR655422 OZN655422 PJJ655422 PTF655422 QDB655422 QMX655422 QWT655422 RGP655422 RQL655422 SAH655422 SKD655422 STZ655422 TDV655422 TNR655422 TXN655422 UHJ655422 URF655422 VBB655422 VKX655422 VUT655422 WEP655422 WOL655422 WYH655422 O720958 LV720958 VR720958 AFN720958 APJ720958 AZF720958 BJB720958 BSX720958 CCT720958 CMP720958 CWL720958 DGH720958 DQD720958 DZZ720958 EJV720958 ETR720958 FDN720958 FNJ720958 FXF720958 GHB720958 GQX720958 HAT720958 HKP720958 HUL720958 IEH720958 IOD720958 IXZ720958 JHV720958 JRR720958 KBN720958 KLJ720958 KVF720958 LFB720958 LOX720958 LYT720958 MIP720958 MSL720958 NCH720958 NMD720958 NVZ720958 OFV720958 OPR720958 OZN720958 PJJ720958 PTF720958 QDB720958 QMX720958 QWT720958 RGP720958 RQL720958 SAH720958 SKD720958 STZ720958 TDV720958 TNR720958 TXN720958 UHJ720958 URF720958 VBB720958 VKX720958 VUT720958 WEP720958 WOL720958 WYH720958 O786494 LV786494 VR786494 AFN786494 APJ786494 AZF786494 BJB786494 BSX786494 CCT786494 CMP786494 CWL786494 DGH786494 DQD786494 DZZ786494 EJV786494 ETR786494 FDN786494 FNJ786494 FXF786494 GHB786494 GQX786494 HAT786494 HKP786494 HUL786494 IEH786494 IOD786494 IXZ786494 JHV786494 JRR786494 KBN786494 KLJ786494 KVF786494 LFB786494 LOX786494 LYT786494 MIP786494 MSL786494 NCH786494 NMD786494 NVZ786494 OFV786494 OPR786494 OZN786494 PJJ786494 PTF786494 QDB786494 QMX786494 QWT786494 RGP786494 RQL786494 SAH786494 SKD786494 STZ786494 TDV786494 TNR786494 TXN786494 UHJ786494 URF786494 VBB786494 VKX786494 VUT786494 WEP786494 WOL786494 WYH786494 O852030 LV852030 VR852030 AFN852030 APJ852030 AZF852030 BJB852030 BSX852030 CCT852030 CMP852030 CWL852030 DGH852030 DQD852030 DZZ852030 EJV852030 ETR852030 FDN852030 FNJ852030 FXF852030 GHB852030 GQX852030 HAT852030 HKP852030 HUL852030 IEH852030 IOD852030 IXZ852030 JHV852030 JRR852030 KBN852030 KLJ852030 KVF852030 LFB852030 LOX852030 LYT852030 MIP852030 MSL852030 NCH852030 NMD852030 NVZ852030 OFV852030 OPR852030 OZN852030 PJJ852030 PTF852030 QDB852030 QMX852030 QWT852030 RGP852030 RQL852030 SAH852030 SKD852030 STZ852030 TDV852030 TNR852030 TXN852030 UHJ852030 URF852030 VBB852030 VKX852030 VUT852030 WEP852030 WOL852030 WYH852030 O917566 LV917566 VR917566 AFN917566 APJ917566 AZF917566 BJB917566 BSX917566 CCT917566 CMP917566 CWL917566 DGH917566 DQD917566 DZZ917566 EJV917566 ETR917566 FDN917566 FNJ917566 FXF917566 GHB917566 GQX917566 HAT917566 HKP917566 HUL917566 IEH917566 IOD917566 IXZ917566 JHV917566 JRR917566 KBN917566 KLJ917566 KVF917566 LFB917566 LOX917566 LYT917566 MIP917566 MSL917566 NCH917566 NMD917566 NVZ917566 OFV917566 OPR917566 OZN917566 PJJ917566 PTF917566 QDB917566 QMX917566 QWT917566 RGP917566 RQL917566 SAH917566 SKD917566 STZ917566 TDV917566 TNR917566 TXN917566 UHJ917566 URF917566 VBB917566 VKX917566 VUT917566 WEP917566 WOL917566 WYH917566 O983102 LV983102 VR983102 AFN983102 APJ983102 AZF983102 BJB983102 BSX983102 CCT983102 CMP983102 CWL983102 DGH983102 DQD983102 DZZ983102 EJV983102 ETR983102 FDN983102 FNJ983102 FXF983102 GHB983102 GQX983102 HAT983102 HKP983102 HUL983102 IEH983102 IOD983102 IXZ983102 JHV983102 JRR983102 KBN983102 KLJ983102 KVF983102 LFB983102 LOX983102 LYT983102 MIP983102 MSL983102 NCH983102 NMD983102 NVZ983102 OFV983102 OPR983102 OZN983102 PJJ983102 PTF983102 QDB983102 QMX983102 QWT983102 RGP983102 RQL983102 SAH983102 SKD983102 STZ983102 TDV983102 TNR983102 TXN983102 UHJ983102 URF983102 VBB983102 VKX983102 VUT983102 WEP983102 WOL983102 WYH983102 WYH58 WOL58 WEP58 VUT58 VKX58 VBB58 URF58 UHJ58 TXN58 TNR58 TDV58 STZ58 SKD58 SAH58 RQL58 RGP58 QWT58 QMX58 QDB58 PTF58 PJJ58 OZN58 OPR58 OFV58 NVZ58 NMD58 NCH58 MSL58 MIP58 LYT58 LOX58 LFB58 KVF58 KLJ58 KBN58 JRR58 JHV58 IXZ58 IOD58 IEH58 HUL58 HKP58 HAT58 GQX58 GHB58 FXF58 FNJ58 FDN58 ETR58 EJV58 DZZ58 DQD58 DGH58 CWL58 CMP58 CCT58 BSX58 BJB58 AZF58 APJ58 AFN58 VR58 LV58 O58 O40 LV40 VR40 AFN40 APJ40 AZF40 BJB40 BSX40 CCT40 CMP40 CWL40 DGH40 DQD40 DZZ40 EJV40 ETR40 FDN40 FNJ40 FXF40 GHB40 GQX40 HAT40 HKP40 HUL40 IEH40 IOD40 IXZ40 JHV40 JRR40 KBN40 KLJ40 KVF40 LFB40 LOX40 LYT40 MIP40 MSL40 NCH40 NMD40 NVZ40 OFV40 OPR40 OZN40 PJJ40 PTF40 QDB40 QMX40 QWT40 RGP40 RQL40 SAH40 SKD40 STZ40 TDV40 TNR40 TXN40 UHJ40 URF40 VBB40 VKX40 VUT40 WEP40 WOL40 WYH40 WYH22 WOL22 WEP22 VUT22 VKX22 VBB22 URF22 UHJ22 TXN22 TNR22 TDV22 STZ22 SKD22 SAH22 RQL22 RGP22 QWT22 QMX22 QDB22 PTF22 PJJ22 OZN22 OPR22 OFV22 NVZ22 NMD22 NCH22 MSL22 MIP22 LYT22 LOX22 LFB22 KVF22 KLJ22 KBN22 JRR22 JHV22 IXZ22 IOD22 IEH22 HUL22 HKP22 HAT22 GQX22 GHB22 FXF22 FNJ22 FDN22 ETR22 EJV22 DZZ22 DQD22 DGH22 CWL22 CMP22 CCT22 BSX22 BJB22 AZF22 APJ22 AFN22 VR22 LV22 O22 V65598 V131134 V196670 V262206 V327742 V393278 V458814 V524350 V589886 V655422 V720958 V786494 V852030 V917566 V983102 V22 AC65598 AC131134 AC196670 AC262206 AC327742 AC393278 AC458814 AC524350 AC589886 AC655422 AC720958 AC786494 AC852030 AC917566 AC983102 AC58 AC40 AC22 AJ65598 AJ131134 AJ196670 AJ262206 AJ327742 AJ393278 AJ458814 AJ524350 AJ589886 AJ655422 AJ720958 AJ786494 AJ852030 AJ917566 AJ983102 AJ58 AJ40 AJ22 AQ65598 AQ131134 AQ196670 AQ262206 AQ327742 AQ393278 AQ458814 AQ524350 AQ589886 AQ655422 AQ720958 AQ786494 AQ852030 AQ917566 AQ983102 AQ58 AQ40 AQ22 AX65598 AX131134 AX196670 AX262206 AX327742 AX393278 AX458814 AX524350 AX589886 AX655422 AX720958 AX786494 AX852030 AX917566 AX983102 AX58 AX40 AX22 BE65598 BE131134 BE196670 BE262206 BE327742 BE393278 BE458814 BE524350 BE589886 BE655422 BE720958 BE786494 BE852030 BE917566 BE983102 BE58 BE40 BE22 BL65598 BL131134 BL196670 BL262206 BL327742 BL393278 BL458814 BL524350 BL589886 BL655422 BL720958 BL786494 BL852030 BL917566 BL983102 BL58 BL40 BL22 BS65598 BS131134 BS196670 BS262206 BS327742 BS393278 BS458814 BS524350 BS589886 BS655422 BS720958 BS786494 BS852030 BS917566 BS983102 BS58 BS40 BS22 BZ65598 BZ131134 BZ196670 BZ262206 BZ327742 BZ393278 BZ458814 BZ524350 BZ589886 BZ655422 BZ720958 BZ786494 BZ852030 BZ917566 BZ983102 BZ58 BZ40 BZ22" xr:uid="{00000000-0002-0000-0C00-000007000000}">
      <formula1>kind_of_scheme_in</formula1>
    </dataValidation>
    <dataValidation type="list" allowBlank="1" showInputMessage="1" showErrorMessage="1" errorTitle="Ошибка" error="Выберите значение из списка" prompt="Выберите значение из списка" sqref="O23 O31 O49 V23 O27 O41 O45 O59 O63 O67 AC23 AC31 AC49 AC27 AC41 AC45 AC59 AC63 AC67 AJ23 AJ31 AJ49 AJ27 AJ41 AJ45 AJ59 AJ63 AJ67 AQ23 AQ31 AQ49 AQ27 AQ41 AQ45 AQ59 AQ63 AQ67 AX23 AX31 AX49 AX27 AX41 AX45 AX59 AX63 AX67 BE23 BE31 BE49 BE27 BE41 BE45 BE59 BE63 BE67 BL23 BL31 BL49 BL27 BL41 BL45 BL59 BL63 BL67 BS23 BS31 BS49 BS27 BS41 BS45 BS59 BS63 BS67 BZ23 BZ31 BZ49 BZ27 BZ41 BZ45 BZ59 BZ63 BZ67" xr:uid="{00000000-0002-0000-0C00-000008000000}">
      <formula1>kind_of_cons</formula1>
    </dataValidation>
    <dataValidation type="decimal" allowBlank="1" showErrorMessage="1" errorTitle="Ошибка" error="Допускается ввод только действительных чисел!" sqref="O60 O42 O24 V42 V60 V24 O28 V28 O32 V32 O46 V46 O50 V50 O64 V64 O68 V68 AC42 AC64 AC60 AC68 AC50 AC46 AJ64 AJ60 AJ46 AJ42 AJ68 AJ50 AQ42 AQ46 BZ46 BS60 BS68 AQ64 AQ68 AQ60 AQ50 AX68 AX64 AX46 BZ50 BS42 AX42 AX60 BS46 AX50 BE42 BS50 BE46 BZ68 BE60 BE64 BZ60 BE68 BE50 BZ42 BS64 BL46 BL42 BL64 BZ64 BL68 BL60 BL50" xr:uid="{00000000-0002-0000-0C00-000009000000}">
      <formula1>-9.99999999999999E+23</formula1>
      <formula2>9.99999999999999E+23</formula2>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xr:uid="{00000000-0002-0000-0C00-00000A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14">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42" t="s">
        <v>630</v>
      </c>
      <c r="M5" s="1242"/>
      <c r="N5" s="1242"/>
      <c r="O5" s="1242"/>
      <c r="P5" s="1242"/>
      <c r="Q5" s="1242"/>
      <c r="R5" s="1242"/>
      <c r="S5" s="1242"/>
      <c r="T5" s="1242"/>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743</v>
      </c>
      <c r="N7" s="755"/>
      <c r="O7" s="1258" t="s">
        <v>85</v>
      </c>
      <c r="P7" s="1258"/>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9" t="str">
        <f>IF(NameOrPr_ch="",IF(NameOrPr="","",NameOrPr),NameOrPr_ch)</f>
        <v>Государственный комитет Псковской области по тарифам и энергетике</v>
      </c>
      <c r="P9" s="1219"/>
      <c r="Q9" s="1219"/>
      <c r="R9" s="1219"/>
      <c r="S9" s="1219"/>
      <c r="T9" s="1219"/>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595</v>
      </c>
      <c r="N10" s="667"/>
      <c r="O10" s="1219" t="str">
        <f>IF(datePr_ch="",IF(datePr="","",datePr),datePr_ch)</f>
        <v>11.12.2019</v>
      </c>
      <c r="P10" s="1219"/>
      <c r="Q10" s="1219"/>
      <c r="R10" s="1219"/>
      <c r="S10" s="1219"/>
      <c r="T10" s="1219"/>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594</v>
      </c>
      <c r="N11" s="667"/>
      <c r="O11" s="1219" t="str">
        <f>IF(numberPr_ch="",IF(numberPr="","",numberPr),numberPr_ch)</f>
        <v>№223-т от 11.12.2019; №247-т от 17.12.2019</v>
      </c>
      <c r="P11" s="1219"/>
      <c r="Q11" s="1219"/>
      <c r="R11" s="1219"/>
      <c r="S11" s="1219"/>
      <c r="T11" s="1219"/>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9" t="str">
        <f>IF(IstPub_ch="",IF(IstPub="","",IstPub),IstPub_ch)</f>
        <v>http://tarif.pskov.ru/deystvuyushchie-tarify/teplosnabzhenie</v>
      </c>
      <c r="P12" s="1219"/>
      <c r="Q12" s="1219"/>
      <c r="R12" s="1219"/>
      <c r="S12" s="1219"/>
      <c r="T12" s="1219"/>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43"/>
      <c r="M13" s="1243"/>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0"/>
      <c r="P14" s="1220"/>
      <c r="Q14" s="1220"/>
      <c r="R14" s="1220"/>
      <c r="S14" s="1220"/>
      <c r="T14" s="1220"/>
      <c r="U14" s="1220"/>
    </row>
    <row r="15" spans="1:34">
      <c r="J15" s="530"/>
      <c r="K15" s="530"/>
      <c r="L15" s="1156" t="s">
        <v>454</v>
      </c>
      <c r="M15" s="1156"/>
      <c r="N15" s="1156"/>
      <c r="O15" s="1156"/>
      <c r="P15" s="1156"/>
      <c r="Q15" s="1156"/>
      <c r="R15" s="1156"/>
      <c r="S15" s="1156"/>
      <c r="T15" s="1156"/>
      <c r="U15" s="1156"/>
      <c r="V15" s="1156"/>
      <c r="W15" s="1156" t="s">
        <v>455</v>
      </c>
    </row>
    <row r="16" spans="1:34" ht="14.25" customHeight="1">
      <c r="J16" s="530"/>
      <c r="K16" s="530"/>
      <c r="L16" s="1226" t="s">
        <v>92</v>
      </c>
      <c r="M16" s="1226" t="s">
        <v>638</v>
      </c>
      <c r="N16" s="662"/>
      <c r="O16" s="1227" t="s">
        <v>640</v>
      </c>
      <c r="P16" s="1228"/>
      <c r="Q16" s="1228"/>
      <c r="R16" s="1228"/>
      <c r="S16" s="1228"/>
      <c r="T16" s="1229"/>
      <c r="U16" s="1237" t="s">
        <v>341</v>
      </c>
      <c r="V16" s="1223" t="s">
        <v>275</v>
      </c>
      <c r="W16" s="1156"/>
    </row>
    <row r="17" spans="1:36" ht="14.25" customHeight="1">
      <c r="J17" s="530"/>
      <c r="K17" s="530"/>
      <c r="L17" s="1226"/>
      <c r="M17" s="1226"/>
      <c r="N17" s="663"/>
      <c r="O17" s="1232" t="s">
        <v>604</v>
      </c>
      <c r="P17" s="1230" t="s">
        <v>271</v>
      </c>
      <c r="Q17" s="1231"/>
      <c r="R17" s="1234" t="s">
        <v>653</v>
      </c>
      <c r="S17" s="1235"/>
      <c r="T17" s="1236"/>
      <c r="U17" s="1238"/>
      <c r="V17" s="1224"/>
      <c r="W17" s="1156"/>
    </row>
    <row r="18" spans="1:36" ht="33.75" customHeight="1">
      <c r="J18" s="530"/>
      <c r="K18" s="530"/>
      <c r="L18" s="1226"/>
      <c r="M18" s="1226"/>
      <c r="N18" s="664"/>
      <c r="O18" s="1233"/>
      <c r="P18" s="536" t="s">
        <v>605</v>
      </c>
      <c r="Q18" s="536" t="s">
        <v>6</v>
      </c>
      <c r="R18" s="537" t="s">
        <v>274</v>
      </c>
      <c r="S18" s="1221" t="s">
        <v>273</v>
      </c>
      <c r="T18" s="1222"/>
      <c r="U18" s="1239"/>
      <c r="V18" s="1225"/>
      <c r="W18" s="1156"/>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4">
        <f ca="1">OFFSET(S19,0,-1)+1</f>
        <v>7</v>
      </c>
      <c r="T19" s="1244"/>
      <c r="U19" s="649">
        <f ca="1">OFFSET(U19,0,-2)+1</f>
        <v>8</v>
      </c>
      <c r="V19" s="650">
        <f ca="1">OFFSET(V19,0,-1)</f>
        <v>8</v>
      </c>
      <c r="W19" s="649">
        <f ca="1">OFFSET(W19,0,-1)+1</f>
        <v>9</v>
      </c>
    </row>
    <row r="20" spans="1:36" ht="22.5">
      <c r="A20" s="1245">
        <v>1</v>
      </c>
      <c r="B20" s="884"/>
      <c r="C20" s="884"/>
      <c r="D20" s="884"/>
      <c r="E20" s="885"/>
      <c r="F20" s="886"/>
      <c r="G20" s="886"/>
      <c r="H20" s="886"/>
      <c r="I20" s="887"/>
      <c r="J20" s="882"/>
      <c r="K20" s="889"/>
      <c r="L20" s="594" t="e">
        <f ca="1">mergeValue(A20)</f>
        <v>#NAME?</v>
      </c>
      <c r="M20" s="642" t="s">
        <v>20</v>
      </c>
      <c r="N20" s="647"/>
      <c r="O20" s="1246"/>
      <c r="P20" s="1246"/>
      <c r="Q20" s="1246"/>
      <c r="R20" s="1246"/>
      <c r="S20" s="1246"/>
      <c r="T20" s="1246"/>
      <c r="U20" s="1246"/>
      <c r="V20" s="1246"/>
      <c r="W20" s="631" t="s">
        <v>476</v>
      </c>
      <c r="Y20" s="590"/>
      <c r="Z20" s="590" t="str">
        <f t="shared" ref="Z20:Z33" si="0">IF(M20="","",M20 )</f>
        <v>Наименование тарифа</v>
      </c>
      <c r="AA20" s="590"/>
      <c r="AB20" s="590"/>
      <c r="AC20" s="590"/>
      <c r="AI20" s="586"/>
      <c r="AJ20" s="586"/>
    </row>
    <row r="21" spans="1:36" ht="22.5">
      <c r="A21" s="1245"/>
      <c r="B21" s="1245">
        <v>1</v>
      </c>
      <c r="C21" s="884"/>
      <c r="D21" s="884"/>
      <c r="E21" s="886"/>
      <c r="F21" s="886"/>
      <c r="G21" s="886"/>
      <c r="H21" s="886"/>
      <c r="I21" s="881"/>
      <c r="J21" s="880"/>
      <c r="K21" s="883"/>
      <c r="L21" s="594" t="e">
        <f ca="1">mergeValue(A21) &amp;"."&amp; mergeValue(B21)</f>
        <v>#NAME?</v>
      </c>
      <c r="M21" s="547" t="s">
        <v>16</v>
      </c>
      <c r="N21" s="647"/>
      <c r="O21" s="1246"/>
      <c r="P21" s="1246"/>
      <c r="Q21" s="1246"/>
      <c r="R21" s="1246"/>
      <c r="S21" s="1246"/>
      <c r="T21" s="1246"/>
      <c r="U21" s="1246"/>
      <c r="V21" s="1246"/>
      <c r="W21" s="631" t="s">
        <v>477</v>
      </c>
      <c r="Y21" s="590"/>
      <c r="Z21" s="590" t="str">
        <f t="shared" si="0"/>
        <v>Территория действия тарифа</v>
      </c>
      <c r="AA21" s="590"/>
      <c r="AB21" s="590"/>
      <c r="AC21" s="590"/>
      <c r="AI21" s="586"/>
      <c r="AJ21" s="586"/>
    </row>
    <row r="22" spans="1:36" ht="22.5">
      <c r="A22" s="1245"/>
      <c r="B22" s="1245"/>
      <c r="C22" s="1245">
        <v>1</v>
      </c>
      <c r="D22" s="884"/>
      <c r="E22" s="886"/>
      <c r="F22" s="886"/>
      <c r="G22" s="886"/>
      <c r="H22" s="886"/>
      <c r="I22" s="888"/>
      <c r="J22" s="880"/>
      <c r="K22" s="883"/>
      <c r="L22" s="594" t="e">
        <f ca="1">mergeValue(A22) &amp;"."&amp; mergeValue(B22)&amp;"."&amp; mergeValue(C22)</f>
        <v>#NAME?</v>
      </c>
      <c r="M22" s="548" t="s">
        <v>7</v>
      </c>
      <c r="N22" s="647"/>
      <c r="O22" s="1246"/>
      <c r="P22" s="1246"/>
      <c r="Q22" s="1246"/>
      <c r="R22" s="1246"/>
      <c r="S22" s="1246"/>
      <c r="T22" s="1246"/>
      <c r="U22" s="1246"/>
      <c r="V22" s="1246"/>
      <c r="W22" s="631" t="s">
        <v>632</v>
      </c>
      <c r="Y22" s="590"/>
      <c r="Z22" s="590" t="str">
        <f t="shared" si="0"/>
        <v xml:space="preserve">Наименование системы теплоснабжения </v>
      </c>
      <c r="AA22" s="590"/>
      <c r="AB22" s="590"/>
      <c r="AC22" s="590"/>
      <c r="AI22" s="586"/>
      <c r="AJ22" s="586"/>
    </row>
    <row r="23" spans="1:36" ht="22.5">
      <c r="A23" s="1245"/>
      <c r="B23" s="1245"/>
      <c r="C23" s="1245"/>
      <c r="D23" s="1245">
        <v>1</v>
      </c>
      <c r="E23" s="886"/>
      <c r="F23" s="886"/>
      <c r="G23" s="886"/>
      <c r="H23" s="886"/>
      <c r="I23" s="888"/>
      <c r="J23" s="880"/>
      <c r="K23" s="883"/>
      <c r="L23" s="594" t="e">
        <f ca="1">mergeValue(A23) &amp;"."&amp; mergeValue(B23)&amp;"."&amp; mergeValue(C23)&amp;"."&amp; mergeValue(D23)</f>
        <v>#NAME?</v>
      </c>
      <c r="M23" s="549" t="s">
        <v>22</v>
      </c>
      <c r="N23" s="647"/>
      <c r="O23" s="1246"/>
      <c r="P23" s="1246"/>
      <c r="Q23" s="1246"/>
      <c r="R23" s="1246"/>
      <c r="S23" s="1246"/>
      <c r="T23" s="1246"/>
      <c r="U23" s="1246"/>
      <c r="V23" s="1246"/>
      <c r="W23" s="631" t="s">
        <v>633</v>
      </c>
      <c r="Y23" s="590"/>
      <c r="Z23" s="590" t="str">
        <f t="shared" si="0"/>
        <v xml:space="preserve">Источник тепловой энергии  </v>
      </c>
      <c r="AA23" s="590"/>
      <c r="AB23" s="590"/>
      <c r="AC23" s="590"/>
      <c r="AI23" s="586"/>
      <c r="AJ23" s="586"/>
    </row>
    <row r="24" spans="1:36" ht="101.25">
      <c r="A24" s="1245"/>
      <c r="B24" s="1245"/>
      <c r="C24" s="1245"/>
      <c r="D24" s="1245"/>
      <c r="E24" s="1245">
        <v>1</v>
      </c>
      <c r="F24" s="886"/>
      <c r="G24" s="886"/>
      <c r="H24" s="884">
        <v>1</v>
      </c>
      <c r="I24" s="1245">
        <v>1</v>
      </c>
      <c r="J24" s="886"/>
      <c r="K24" s="891"/>
      <c r="L24" s="594" t="e">
        <f ca="1">mergeValue(A24) &amp;"."&amp; mergeValue(B24)&amp;"."&amp; mergeValue(C24)&amp;"."&amp; mergeValue(D24)&amp;"."&amp; mergeValue(E24)</f>
        <v>#NAME?</v>
      </c>
      <c r="M24" s="555" t="s">
        <v>9</v>
      </c>
      <c r="N24" s="647"/>
      <c r="O24" s="1247"/>
      <c r="P24" s="1247"/>
      <c r="Q24" s="1247"/>
      <c r="R24" s="1247"/>
      <c r="S24" s="1247"/>
      <c r="T24" s="1247"/>
      <c r="U24" s="1247"/>
      <c r="V24" s="1247"/>
      <c r="W24" s="631" t="s">
        <v>637</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5"/>
      <c r="B25" s="1245"/>
      <c r="C25" s="1245"/>
      <c r="D25" s="1245"/>
      <c r="E25" s="1245"/>
      <c r="F25" s="1245">
        <v>1</v>
      </c>
      <c r="G25" s="884"/>
      <c r="H25" s="884"/>
      <c r="I25" s="1245"/>
      <c r="J25" s="1245">
        <v>1</v>
      </c>
      <c r="K25" s="892"/>
      <c r="L25" s="594" t="e">
        <f ca="1">mergeValue(A25) &amp;"."&amp; mergeValue(B25)&amp;"."&amp; mergeValue(C25)&amp;"."&amp; mergeValue(D25)&amp;"."&amp; mergeValue(E25)&amp;"."&amp; mergeValue(F25)</f>
        <v>#NAME?</v>
      </c>
      <c r="M25" s="556" t="s">
        <v>10</v>
      </c>
      <c r="N25" s="647"/>
      <c r="O25" s="1248"/>
      <c r="P25" s="1249"/>
      <c r="Q25" s="1249"/>
      <c r="R25" s="1249"/>
      <c r="S25" s="1249"/>
      <c r="T25" s="1249"/>
      <c r="U25" s="1249"/>
      <c r="V25" s="1250"/>
      <c r="W25" s="631" t="s">
        <v>635</v>
      </c>
      <c r="Y25" s="590"/>
      <c r="Z25" s="590" t="str">
        <f t="shared" si="0"/>
        <v>Группа потребителей</v>
      </c>
      <c r="AA25" s="590"/>
      <c r="AB25" s="590"/>
      <c r="AC25" s="590"/>
      <c r="AI25" s="586"/>
      <c r="AJ25" s="586"/>
    </row>
    <row r="26" spans="1:36" ht="189" customHeight="1">
      <c r="A26" s="1245"/>
      <c r="B26" s="1245"/>
      <c r="C26" s="1245"/>
      <c r="D26" s="1245"/>
      <c r="E26" s="1245"/>
      <c r="F26" s="1245"/>
      <c r="G26" s="884">
        <v>1</v>
      </c>
      <c r="H26" s="884"/>
      <c r="I26" s="1245"/>
      <c r="J26" s="1245"/>
      <c r="K26" s="892">
        <v>1</v>
      </c>
      <c r="L26" s="594" t="e">
        <f ca="1">mergeValue(A26) &amp;"."&amp; mergeValue(B26)&amp;"."&amp; mergeValue(C26)&amp;"."&amp; mergeValue(D26)&amp;"."&amp; mergeValue(E26)&amp;"."&amp; mergeValue(F26)&amp;"."&amp; mergeValue(G26)</f>
        <v>#NAME?</v>
      </c>
      <c r="M26" s="1070"/>
      <c r="N26" s="647"/>
      <c r="O26" s="563"/>
      <c r="P26" s="563"/>
      <c r="Q26" s="1095"/>
      <c r="R26" s="1240"/>
      <c r="S26" s="1241" t="s">
        <v>84</v>
      </c>
      <c r="T26" s="1240"/>
      <c r="U26" s="1241" t="s">
        <v>85</v>
      </c>
      <c r="V26" s="563"/>
      <c r="W26" s="1216" t="s">
        <v>654</v>
      </c>
      <c r="X26" s="586" t="e">
        <f ca="1">strCheckDate(O27:V27)</f>
        <v>#NAME?</v>
      </c>
      <c r="Y26" s="590"/>
      <c r="Z26" s="590" t="str">
        <f t="shared" si="0"/>
        <v/>
      </c>
      <c r="AA26" s="590"/>
      <c r="AB26" s="590"/>
      <c r="AC26" s="590"/>
      <c r="AI26" s="586"/>
      <c r="AJ26" s="586"/>
    </row>
    <row r="27" spans="1:36" ht="11.25" hidden="1">
      <c r="A27" s="1245"/>
      <c r="B27" s="1245"/>
      <c r="C27" s="1245"/>
      <c r="D27" s="1245"/>
      <c r="E27" s="1245"/>
      <c r="F27" s="1245"/>
      <c r="G27" s="884"/>
      <c r="H27" s="884"/>
      <c r="I27" s="1245"/>
      <c r="J27" s="1245"/>
      <c r="K27" s="892"/>
      <c r="L27" s="601"/>
      <c r="M27" s="647"/>
      <c r="N27" s="647"/>
      <c r="O27" s="563"/>
      <c r="P27" s="563"/>
      <c r="Q27" s="585" t="str">
        <f>R26 &amp; "-" &amp; T26</f>
        <v>-</v>
      </c>
      <c r="R27" s="1240"/>
      <c r="S27" s="1241"/>
      <c r="T27" s="1240"/>
      <c r="U27" s="1241"/>
      <c r="V27" s="563"/>
      <c r="W27" s="1217"/>
      <c r="Y27" s="590"/>
      <c r="Z27" s="590" t="str">
        <f t="shared" si="0"/>
        <v/>
      </c>
      <c r="AA27" s="590"/>
      <c r="AB27" s="590"/>
      <c r="AC27" s="590"/>
      <c r="AI27" s="586"/>
      <c r="AJ27" s="586"/>
    </row>
    <row r="28" spans="1:36" ht="15" customHeight="1">
      <c r="A28" s="1245"/>
      <c r="B28" s="1245"/>
      <c r="C28" s="1245"/>
      <c r="D28" s="1245"/>
      <c r="E28" s="1245"/>
      <c r="F28" s="1245"/>
      <c r="G28" s="886"/>
      <c r="H28" s="884"/>
      <c r="I28" s="1245"/>
      <c r="J28" s="1245"/>
      <c r="K28" s="891"/>
      <c r="L28" s="539"/>
      <c r="M28" s="558" t="s">
        <v>25</v>
      </c>
      <c r="N28" s="565"/>
      <c r="O28" s="565"/>
      <c r="P28" s="565"/>
      <c r="Q28" s="565"/>
      <c r="R28" s="565"/>
      <c r="S28" s="565"/>
      <c r="T28" s="565"/>
      <c r="U28" s="565"/>
      <c r="V28" s="561"/>
      <c r="W28" s="1218"/>
      <c r="Y28" s="590"/>
      <c r="Z28" s="590" t="str">
        <f t="shared" si="0"/>
        <v>Добавить вид теплоносителя (параметры теплоносителя)</v>
      </c>
      <c r="AA28" s="590"/>
      <c r="AB28" s="590"/>
      <c r="AC28" s="590"/>
      <c r="AI28" s="586"/>
      <c r="AJ28" s="586"/>
    </row>
    <row r="29" spans="1:36" ht="15" customHeight="1">
      <c r="A29" s="1245"/>
      <c r="B29" s="1245"/>
      <c r="C29" s="1245"/>
      <c r="D29" s="1245"/>
      <c r="E29" s="1245"/>
      <c r="F29" s="886"/>
      <c r="G29" s="886"/>
      <c r="H29" s="884"/>
      <c r="I29" s="1245"/>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5"/>
      <c r="B30" s="1245"/>
      <c r="C30" s="1245"/>
      <c r="D30" s="1245"/>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5"/>
      <c r="B31" s="1245"/>
      <c r="C31" s="1245"/>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5"/>
      <c r="B32" s="1245"/>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5"/>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9" t="s">
        <v>631</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10" t="s">
        <v>491</v>
      </c>
      <c r="G2" s="1211"/>
      <c r="H2" s="1212"/>
      <c r="I2" s="807"/>
    </row>
    <row r="3" spans="1:20" ht="3" customHeight="1"/>
    <row r="4" spans="1:20" s="571" customFormat="1" ht="11.25">
      <c r="A4" s="772"/>
      <c r="B4" s="772"/>
      <c r="C4" s="772"/>
      <c r="D4" s="772"/>
      <c r="F4" s="1156" t="s">
        <v>454</v>
      </c>
      <c r="G4" s="1156"/>
      <c r="H4" s="1156"/>
      <c r="I4" s="1213"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13"/>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17.12.2019</v>
      </c>
      <c r="I7" s="817" t="s">
        <v>493</v>
      </c>
      <c r="J7" s="616"/>
      <c r="K7" s="772"/>
      <c r="L7" s="772"/>
      <c r="M7" s="772"/>
      <c r="N7" s="772"/>
      <c r="O7" s="772"/>
      <c r="P7" s="772"/>
      <c r="Q7" s="772"/>
      <c r="R7" s="772"/>
      <c r="S7" s="772"/>
      <c r="T7" s="772"/>
    </row>
    <row r="8" spans="1:20" s="571" customFormat="1" ht="45">
      <c r="A8" s="1214">
        <v>1</v>
      </c>
      <c r="B8" s="772"/>
      <c r="C8" s="772"/>
      <c r="D8" s="772"/>
      <c r="F8" s="815" t="e">
        <f ca="1">"2." &amp;mergeValue(A8)</f>
        <v>#NAME?</v>
      </c>
      <c r="G8" s="816" t="s">
        <v>494</v>
      </c>
      <c r="H8" s="806"/>
      <c r="I8" s="817" t="s">
        <v>589</v>
      </c>
      <c r="J8" s="616"/>
      <c r="K8" s="772"/>
      <c r="L8" s="772"/>
      <c r="M8" s="772"/>
      <c r="N8" s="772"/>
      <c r="O8" s="772"/>
      <c r="P8" s="772"/>
      <c r="Q8" s="772"/>
      <c r="R8" s="772"/>
      <c r="S8" s="772"/>
      <c r="T8" s="772"/>
    </row>
    <row r="9" spans="1:20" s="571" customFormat="1" ht="22.5">
      <c r="A9" s="1214"/>
      <c r="B9" s="772"/>
      <c r="C9" s="772"/>
      <c r="D9" s="772"/>
      <c r="F9" s="815" t="e">
        <f ca="1">"3." &amp;mergeValue(A9)</f>
        <v>#NAME?</v>
      </c>
      <c r="G9" s="816" t="s">
        <v>495</v>
      </c>
      <c r="H9" s="806"/>
      <c r="I9" s="817" t="s">
        <v>587</v>
      </c>
      <c r="J9" s="616"/>
      <c r="K9" s="772"/>
      <c r="L9" s="772"/>
      <c r="M9" s="772"/>
      <c r="N9" s="772"/>
      <c r="O9" s="772"/>
      <c r="P9" s="772"/>
      <c r="Q9" s="772"/>
      <c r="R9" s="772"/>
      <c r="S9" s="772"/>
      <c r="T9" s="772"/>
    </row>
    <row r="10" spans="1:20" s="571" customFormat="1" ht="22.5">
      <c r="A10" s="1214"/>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214"/>
      <c r="B11" s="1214">
        <v>1</v>
      </c>
      <c r="C11" s="778"/>
      <c r="D11" s="778"/>
      <c r="F11" s="815" t="e">
        <f ca="1">"4."&amp;mergeValue(A11) &amp;"."&amp;mergeValue(B11)</f>
        <v>#NAME?</v>
      </c>
      <c r="G11" s="831" t="s">
        <v>591</v>
      </c>
      <c r="H11" s="806" t="str">
        <f>IF(region_name="","",region_name)</f>
        <v>Псковская область</v>
      </c>
      <c r="I11" s="817" t="s">
        <v>499</v>
      </c>
      <c r="J11" s="616"/>
      <c r="K11" s="772"/>
      <c r="L11" s="772"/>
      <c r="M11" s="772"/>
      <c r="N11" s="772"/>
      <c r="O11" s="772"/>
      <c r="P11" s="772"/>
      <c r="Q11" s="772"/>
      <c r="R11" s="772"/>
      <c r="S11" s="772"/>
      <c r="T11" s="772"/>
    </row>
    <row r="12" spans="1:20" s="571" customFormat="1" ht="22.5">
      <c r="A12" s="1214"/>
      <c r="B12" s="1214"/>
      <c r="C12" s="1214">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214"/>
      <c r="B13" s="1214"/>
      <c r="C13" s="1214"/>
      <c r="D13" s="778">
        <v>1</v>
      </c>
      <c r="F13" s="815" t="e">
        <f ca="1">"4."&amp;mergeValue(A13) &amp;"."&amp;mergeValue(B13)&amp;"."&amp;mergeValue(C13)&amp;"."&amp;mergeValue(D13)</f>
        <v>#NAME?</v>
      </c>
      <c r="G13" s="819" t="s">
        <v>498</v>
      </c>
      <c r="H13" s="806"/>
      <c r="I13" s="1215" t="s">
        <v>590</v>
      </c>
      <c r="J13" s="616"/>
      <c r="K13" s="772"/>
      <c r="L13" s="772"/>
      <c r="M13" s="772"/>
      <c r="N13" s="772"/>
      <c r="O13" s="772"/>
      <c r="P13" s="772"/>
      <c r="Q13" s="772"/>
      <c r="R13" s="772"/>
      <c r="S13" s="772"/>
      <c r="T13" s="772"/>
    </row>
    <row r="14" spans="1:20" s="571" customFormat="1" ht="18.75">
      <c r="A14" s="1214"/>
      <c r="B14" s="1214"/>
      <c r="C14" s="1214"/>
      <c r="D14" s="778"/>
      <c r="F14" s="820"/>
      <c r="G14" s="760" t="s">
        <v>4</v>
      </c>
      <c r="H14" s="625"/>
      <c r="I14" s="1215"/>
      <c r="J14" s="616"/>
      <c r="K14" s="772"/>
      <c r="L14" s="772"/>
      <c r="M14" s="772"/>
      <c r="N14" s="772"/>
      <c r="O14" s="772"/>
      <c r="P14" s="772"/>
      <c r="Q14" s="772"/>
      <c r="R14" s="772"/>
      <c r="S14" s="772"/>
      <c r="T14" s="772"/>
    </row>
    <row r="15" spans="1:20" s="571" customFormat="1" ht="18.75">
      <c r="A15" s="1214"/>
      <c r="B15" s="1214"/>
      <c r="C15" s="778"/>
      <c r="D15" s="778"/>
      <c r="F15" s="635"/>
      <c r="G15" s="578" t="s">
        <v>403</v>
      </c>
      <c r="H15" s="636"/>
      <c r="I15" s="637"/>
      <c r="J15" s="616"/>
      <c r="K15" s="772"/>
      <c r="L15" s="772"/>
      <c r="M15" s="772"/>
      <c r="N15" s="772"/>
      <c r="O15" s="772"/>
      <c r="P15" s="772"/>
      <c r="Q15" s="772"/>
      <c r="R15" s="772"/>
      <c r="S15" s="772"/>
      <c r="T15" s="772"/>
    </row>
    <row r="16" spans="1:20" s="571" customFormat="1" ht="18.75">
      <c r="A16" s="1214"/>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9" t="s">
        <v>592</v>
      </c>
      <c r="H19" s="1209"/>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42" t="s">
        <v>630</v>
      </c>
      <c r="M5" s="1242"/>
      <c r="N5" s="1242"/>
      <c r="O5" s="1242"/>
      <c r="P5" s="1242"/>
      <c r="Q5" s="1242"/>
      <c r="R5" s="1242"/>
      <c r="S5" s="1242"/>
      <c r="T5" s="1242"/>
      <c r="U5" s="665"/>
    </row>
    <row r="6" spans="1:34" ht="3" customHeight="1">
      <c r="J6" s="687"/>
      <c r="K6" s="687"/>
      <c r="L6" s="755"/>
      <c r="M6" s="755"/>
      <c r="N6" s="755"/>
      <c r="O6" s="756"/>
      <c r="P6" s="756"/>
      <c r="Q6" s="756"/>
      <c r="R6" s="756"/>
      <c r="S6" s="756"/>
      <c r="T6" s="756"/>
      <c r="U6" s="756"/>
      <c r="V6" s="805"/>
    </row>
    <row r="7" spans="1:34" ht="33.75">
      <c r="J7" s="687"/>
      <c r="K7" s="687"/>
      <c r="L7" s="755"/>
      <c r="M7" s="618" t="s">
        <v>744</v>
      </c>
      <c r="N7" s="755"/>
      <c r="O7" s="1259"/>
      <c r="P7" s="1260"/>
      <c r="Q7" s="1260"/>
      <c r="R7" s="1260"/>
      <c r="S7" s="1260"/>
      <c r="T7" s="1261"/>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9" t="str">
        <f>IF(NameOrPr_ch="",IF(NameOrPr="","",NameOrPr),NameOrPr_ch)</f>
        <v>Государственный комитет Псковской области по тарифам и энергетике</v>
      </c>
      <c r="P9" s="1219"/>
      <c r="Q9" s="1219"/>
      <c r="R9" s="1219"/>
      <c r="S9" s="1219"/>
      <c r="T9" s="1219"/>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595</v>
      </c>
      <c r="N10" s="667"/>
      <c r="O10" s="1219" t="str">
        <f>IF(datePr_ch="",IF(datePr="","",datePr),datePr_ch)</f>
        <v>11.12.2019</v>
      </c>
      <c r="P10" s="1219"/>
      <c r="Q10" s="1219"/>
      <c r="R10" s="1219"/>
      <c r="S10" s="1219"/>
      <c r="T10" s="1219"/>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594</v>
      </c>
      <c r="N11" s="667"/>
      <c r="O11" s="1219" t="str">
        <f>IF(numberPr_ch="",IF(numberPr="","",numberPr),numberPr_ch)</f>
        <v>№223-т от 11.12.2019; №247-т от 17.12.2019</v>
      </c>
      <c r="P11" s="1219"/>
      <c r="Q11" s="1219"/>
      <c r="R11" s="1219"/>
      <c r="S11" s="1219"/>
      <c r="T11" s="1219"/>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9" t="str">
        <f>IF(IstPub_ch="",IF(IstPub="","",IstPub),IstPub_ch)</f>
        <v>http://tarif.pskov.ru/deystvuyushchie-tarify/teplosnabzhenie</v>
      </c>
      <c r="P12" s="1219"/>
      <c r="Q12" s="1219"/>
      <c r="R12" s="1219"/>
      <c r="S12" s="1219"/>
      <c r="T12" s="1219"/>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43"/>
      <c r="M13" s="1243"/>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0"/>
      <c r="P14" s="1220"/>
      <c r="Q14" s="1220"/>
      <c r="R14" s="1220"/>
      <c r="S14" s="1220"/>
      <c r="T14" s="1220"/>
      <c r="U14" s="1220"/>
    </row>
    <row r="15" spans="1:34">
      <c r="J15" s="687"/>
      <c r="K15" s="687"/>
      <c r="L15" s="1156" t="s">
        <v>454</v>
      </c>
      <c r="M15" s="1156"/>
      <c r="N15" s="1156"/>
      <c r="O15" s="1156"/>
      <c r="P15" s="1156"/>
      <c r="Q15" s="1156"/>
      <c r="R15" s="1156"/>
      <c r="S15" s="1156"/>
      <c r="T15" s="1156"/>
      <c r="U15" s="1156"/>
      <c r="V15" s="1156"/>
      <c r="W15" s="1156" t="s">
        <v>455</v>
      </c>
    </row>
    <row r="16" spans="1:34" ht="14.25" customHeight="1">
      <c r="J16" s="687"/>
      <c r="K16" s="687"/>
      <c r="L16" s="1226" t="s">
        <v>92</v>
      </c>
      <c r="M16" s="1226" t="s">
        <v>638</v>
      </c>
      <c r="N16" s="662"/>
      <c r="O16" s="1227" t="s">
        <v>640</v>
      </c>
      <c r="P16" s="1228"/>
      <c r="Q16" s="1228"/>
      <c r="R16" s="1228"/>
      <c r="S16" s="1228"/>
      <c r="T16" s="1229"/>
      <c r="U16" s="1237" t="s">
        <v>341</v>
      </c>
      <c r="V16" s="1223" t="s">
        <v>275</v>
      </c>
      <c r="W16" s="1156"/>
    </row>
    <row r="17" spans="1:36" ht="14.25" customHeight="1">
      <c r="J17" s="687"/>
      <c r="K17" s="687"/>
      <c r="L17" s="1226"/>
      <c r="M17" s="1226"/>
      <c r="N17" s="663"/>
      <c r="O17" s="1232" t="s">
        <v>604</v>
      </c>
      <c r="P17" s="1230" t="s">
        <v>271</v>
      </c>
      <c r="Q17" s="1231"/>
      <c r="R17" s="1234" t="s">
        <v>653</v>
      </c>
      <c r="S17" s="1235"/>
      <c r="T17" s="1236"/>
      <c r="U17" s="1238"/>
      <c r="V17" s="1224"/>
      <c r="W17" s="1156"/>
    </row>
    <row r="18" spans="1:36" ht="33.75" customHeight="1">
      <c r="J18" s="687"/>
      <c r="K18" s="687"/>
      <c r="L18" s="1226"/>
      <c r="M18" s="1226"/>
      <c r="N18" s="664"/>
      <c r="O18" s="1233"/>
      <c r="P18" s="757" t="s">
        <v>605</v>
      </c>
      <c r="Q18" s="757" t="s">
        <v>6</v>
      </c>
      <c r="R18" s="781" t="s">
        <v>274</v>
      </c>
      <c r="S18" s="1221" t="s">
        <v>273</v>
      </c>
      <c r="T18" s="1222"/>
      <c r="U18" s="1239"/>
      <c r="V18" s="1225"/>
      <c r="W18" s="1156"/>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4">
        <f ca="1">OFFSET(S19,0,-1)+1</f>
        <v>7</v>
      </c>
      <c r="T19" s="1244"/>
      <c r="U19" s="779">
        <f ca="1">OFFSET(U19,0,-2)+1</f>
        <v>8</v>
      </c>
      <c r="V19" s="650">
        <f ca="1">OFFSET(V19,0,-1)</f>
        <v>8</v>
      </c>
      <c r="W19" s="779">
        <f ca="1">OFFSET(W19,0,-1)+1</f>
        <v>9</v>
      </c>
    </row>
    <row r="20" spans="1:36" ht="22.5">
      <c r="A20" s="1245">
        <v>1</v>
      </c>
      <c r="B20" s="884"/>
      <c r="C20" s="884"/>
      <c r="D20" s="884"/>
      <c r="E20" s="885"/>
      <c r="F20" s="886"/>
      <c r="G20" s="886"/>
      <c r="H20" s="886"/>
      <c r="I20" s="887"/>
      <c r="J20" s="882"/>
      <c r="K20" s="889"/>
      <c r="L20" s="782" t="e">
        <f ca="1">mergeValue(A20)</f>
        <v>#NAME?</v>
      </c>
      <c r="M20" s="642" t="s">
        <v>20</v>
      </c>
      <c r="N20" s="647"/>
      <c r="O20" s="1246"/>
      <c r="P20" s="1246"/>
      <c r="Q20" s="1246"/>
      <c r="R20" s="1246"/>
      <c r="S20" s="1246"/>
      <c r="T20" s="1246"/>
      <c r="U20" s="1246"/>
      <c r="V20" s="1246"/>
      <c r="W20" s="631" t="s">
        <v>476</v>
      </c>
      <c r="Y20" s="830"/>
      <c r="Z20" s="830" t="str">
        <f t="shared" ref="Z20:Z33" si="0">IF(M20="","",M20 )</f>
        <v>Наименование тарифа</v>
      </c>
      <c r="AA20" s="830"/>
      <c r="AB20" s="830"/>
      <c r="AC20" s="830"/>
      <c r="AI20" s="809"/>
      <c r="AJ20" s="809"/>
    </row>
    <row r="21" spans="1:36" ht="22.5">
      <c r="A21" s="1245"/>
      <c r="B21" s="1245">
        <v>1</v>
      </c>
      <c r="C21" s="884"/>
      <c r="D21" s="884"/>
      <c r="E21" s="886"/>
      <c r="F21" s="886"/>
      <c r="G21" s="886"/>
      <c r="H21" s="886"/>
      <c r="I21" s="881"/>
      <c r="J21" s="880"/>
      <c r="K21" s="883"/>
      <c r="L21" s="782" t="e">
        <f ca="1">mergeValue(A21) &amp;"."&amp; mergeValue(B21)</f>
        <v>#NAME?</v>
      </c>
      <c r="M21" s="693" t="s">
        <v>16</v>
      </c>
      <c r="N21" s="647"/>
      <c r="O21" s="1246"/>
      <c r="P21" s="1246"/>
      <c r="Q21" s="1246"/>
      <c r="R21" s="1246"/>
      <c r="S21" s="1246"/>
      <c r="T21" s="1246"/>
      <c r="U21" s="1246"/>
      <c r="V21" s="1246"/>
      <c r="W21" s="631" t="s">
        <v>477</v>
      </c>
      <c r="Y21" s="830"/>
      <c r="Z21" s="830" t="str">
        <f t="shared" si="0"/>
        <v>Территория действия тарифа</v>
      </c>
      <c r="AA21" s="830"/>
      <c r="AB21" s="830"/>
      <c r="AC21" s="830"/>
      <c r="AI21" s="809"/>
      <c r="AJ21" s="809"/>
    </row>
    <row r="22" spans="1:36" ht="22.5">
      <c r="A22" s="1245"/>
      <c r="B22" s="1245"/>
      <c r="C22" s="1245">
        <v>1</v>
      </c>
      <c r="D22" s="884"/>
      <c r="E22" s="886"/>
      <c r="F22" s="886"/>
      <c r="G22" s="886"/>
      <c r="H22" s="886"/>
      <c r="I22" s="888"/>
      <c r="J22" s="880"/>
      <c r="K22" s="883"/>
      <c r="L22" s="782" t="e">
        <f ca="1">mergeValue(A22) &amp;"."&amp; mergeValue(B22)&amp;"."&amp; mergeValue(C22)</f>
        <v>#NAME?</v>
      </c>
      <c r="M22" s="694" t="s">
        <v>7</v>
      </c>
      <c r="N22" s="647"/>
      <c r="O22" s="1246"/>
      <c r="P22" s="1246"/>
      <c r="Q22" s="1246"/>
      <c r="R22" s="1246"/>
      <c r="S22" s="1246"/>
      <c r="T22" s="1246"/>
      <c r="U22" s="1246"/>
      <c r="V22" s="1246"/>
      <c r="W22" s="631" t="s">
        <v>632</v>
      </c>
      <c r="Y22" s="830"/>
      <c r="Z22" s="830" t="str">
        <f t="shared" si="0"/>
        <v xml:space="preserve">Наименование системы теплоснабжения </v>
      </c>
      <c r="AA22" s="830"/>
      <c r="AB22" s="830"/>
      <c r="AC22" s="830"/>
      <c r="AI22" s="809"/>
      <c r="AJ22" s="809"/>
    </row>
    <row r="23" spans="1:36" ht="22.5">
      <c r="A23" s="1245"/>
      <c r="B23" s="1245"/>
      <c r="C23" s="1245"/>
      <c r="D23" s="1245">
        <v>1</v>
      </c>
      <c r="E23" s="886"/>
      <c r="F23" s="886"/>
      <c r="G23" s="886"/>
      <c r="H23" s="886"/>
      <c r="I23" s="888"/>
      <c r="J23" s="880"/>
      <c r="K23" s="883"/>
      <c r="L23" s="782" t="e">
        <f ca="1">mergeValue(A23) &amp;"."&amp; mergeValue(B23)&amp;"."&amp; mergeValue(C23)&amp;"."&amp; mergeValue(D23)</f>
        <v>#NAME?</v>
      </c>
      <c r="M23" s="695" t="s">
        <v>22</v>
      </c>
      <c r="N23" s="647"/>
      <c r="O23" s="1246"/>
      <c r="P23" s="1246"/>
      <c r="Q23" s="1246"/>
      <c r="R23" s="1246"/>
      <c r="S23" s="1246"/>
      <c r="T23" s="1246"/>
      <c r="U23" s="1246"/>
      <c r="V23" s="1246"/>
      <c r="W23" s="631" t="s">
        <v>633</v>
      </c>
      <c r="Y23" s="830"/>
      <c r="Z23" s="830" t="str">
        <f t="shared" si="0"/>
        <v xml:space="preserve">Источник тепловой энергии  </v>
      </c>
      <c r="AA23" s="830"/>
      <c r="AB23" s="830"/>
      <c r="AC23" s="830"/>
      <c r="AI23" s="809"/>
      <c r="AJ23" s="809"/>
    </row>
    <row r="24" spans="1:36" ht="101.25">
      <c r="A24" s="1245"/>
      <c r="B24" s="1245"/>
      <c r="C24" s="1245"/>
      <c r="D24" s="1245"/>
      <c r="E24" s="1245">
        <v>1</v>
      </c>
      <c r="F24" s="886"/>
      <c r="G24" s="886"/>
      <c r="H24" s="884">
        <v>1</v>
      </c>
      <c r="I24" s="1245">
        <v>1</v>
      </c>
      <c r="J24" s="886"/>
      <c r="K24" s="891"/>
      <c r="L24" s="782" t="e">
        <f ca="1">mergeValue(A24) &amp;"."&amp; mergeValue(B24)&amp;"."&amp; mergeValue(C24)&amp;"."&amp; mergeValue(D24)&amp;"."&amp; mergeValue(E24)</f>
        <v>#NAME?</v>
      </c>
      <c r="M24" s="555" t="s">
        <v>9</v>
      </c>
      <c r="N24" s="647"/>
      <c r="O24" s="1247"/>
      <c r="P24" s="1247"/>
      <c r="Q24" s="1247"/>
      <c r="R24" s="1247"/>
      <c r="S24" s="1247"/>
      <c r="T24" s="1247"/>
      <c r="U24" s="1247"/>
      <c r="V24" s="1247"/>
      <c r="W24" s="631" t="s">
        <v>637</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5"/>
      <c r="B25" s="1245"/>
      <c r="C25" s="1245"/>
      <c r="D25" s="1245"/>
      <c r="E25" s="1245"/>
      <c r="F25" s="1245">
        <v>1</v>
      </c>
      <c r="G25" s="884"/>
      <c r="H25" s="884"/>
      <c r="I25" s="1245"/>
      <c r="J25" s="1245">
        <v>1</v>
      </c>
      <c r="K25" s="892"/>
      <c r="L25" s="782" t="e">
        <f ca="1">mergeValue(A25) &amp;"."&amp; mergeValue(B25)&amp;"."&amp; mergeValue(C25)&amp;"."&amp; mergeValue(D25)&amp;"."&amp; mergeValue(E25)&amp;"."&amp; mergeValue(F25)</f>
        <v>#NAME?</v>
      </c>
      <c r="M25" s="556" t="s">
        <v>10</v>
      </c>
      <c r="N25" s="647"/>
      <c r="O25" s="1247"/>
      <c r="P25" s="1247"/>
      <c r="Q25" s="1247"/>
      <c r="R25" s="1247"/>
      <c r="S25" s="1247"/>
      <c r="T25" s="1247"/>
      <c r="U25" s="1247"/>
      <c r="V25" s="1247"/>
      <c r="W25" s="631" t="s">
        <v>635</v>
      </c>
      <c r="Y25" s="830"/>
      <c r="Z25" s="830" t="str">
        <f t="shared" si="0"/>
        <v>Группа потребителей</v>
      </c>
      <c r="AA25" s="830"/>
      <c r="AB25" s="830"/>
      <c r="AC25" s="830"/>
      <c r="AI25" s="809"/>
      <c r="AJ25" s="809"/>
    </row>
    <row r="26" spans="1:36" ht="189" customHeight="1">
      <c r="A26" s="1245"/>
      <c r="B26" s="1245"/>
      <c r="C26" s="1245"/>
      <c r="D26" s="1245"/>
      <c r="E26" s="1245"/>
      <c r="F26" s="1245"/>
      <c r="G26" s="884">
        <v>1</v>
      </c>
      <c r="H26" s="884"/>
      <c r="I26" s="1245"/>
      <c r="J26" s="1245"/>
      <c r="K26" s="892">
        <v>1</v>
      </c>
      <c r="L26" s="782" t="e">
        <f ca="1">mergeValue(A26) &amp;"."&amp; mergeValue(B26)&amp;"."&amp; mergeValue(C26)&amp;"."&amp; mergeValue(D26)&amp;"."&amp; mergeValue(E26)&amp;"."&amp; mergeValue(F26)&amp;"."&amp; mergeValue(G26)</f>
        <v>#NAME?</v>
      </c>
      <c r="M26" s="1070"/>
      <c r="N26" s="647"/>
      <c r="O26" s="764"/>
      <c r="P26" s="764"/>
      <c r="Q26" s="1095"/>
      <c r="R26" s="1240"/>
      <c r="S26" s="1241" t="s">
        <v>84</v>
      </c>
      <c r="T26" s="1240"/>
      <c r="U26" s="1241" t="s">
        <v>85</v>
      </c>
      <c r="V26" s="764"/>
      <c r="W26" s="1216" t="s">
        <v>654</v>
      </c>
      <c r="X26" s="809" t="e">
        <f ca="1">strCheckDate(O27:V27)</f>
        <v>#NAME?</v>
      </c>
      <c r="Y26" s="830"/>
      <c r="Z26" s="830" t="str">
        <f t="shared" si="0"/>
        <v/>
      </c>
      <c r="AA26" s="830"/>
      <c r="AB26" s="830"/>
      <c r="AC26" s="830"/>
      <c r="AI26" s="809"/>
      <c r="AJ26" s="809"/>
    </row>
    <row r="27" spans="1:36" ht="11.25" hidden="1">
      <c r="A27" s="1245"/>
      <c r="B27" s="1245"/>
      <c r="C27" s="1245"/>
      <c r="D27" s="1245"/>
      <c r="E27" s="1245"/>
      <c r="F27" s="1245"/>
      <c r="G27" s="884"/>
      <c r="H27" s="884"/>
      <c r="I27" s="1245"/>
      <c r="J27" s="1245"/>
      <c r="K27" s="892"/>
      <c r="L27" s="801"/>
      <c r="M27" s="647"/>
      <c r="N27" s="647"/>
      <c r="O27" s="764"/>
      <c r="P27" s="764"/>
      <c r="Q27" s="770" t="str">
        <f>R26 &amp; "-" &amp; T26</f>
        <v>-</v>
      </c>
      <c r="R27" s="1240"/>
      <c r="S27" s="1241"/>
      <c r="T27" s="1240"/>
      <c r="U27" s="1241"/>
      <c r="V27" s="764"/>
      <c r="W27" s="1217"/>
      <c r="Y27" s="830"/>
      <c r="Z27" s="830" t="str">
        <f t="shared" si="0"/>
        <v/>
      </c>
      <c r="AA27" s="830"/>
      <c r="AB27" s="830"/>
      <c r="AC27" s="830"/>
      <c r="AI27" s="809"/>
      <c r="AJ27" s="809"/>
    </row>
    <row r="28" spans="1:36" ht="15" customHeight="1">
      <c r="A28" s="1245"/>
      <c r="B28" s="1245"/>
      <c r="C28" s="1245"/>
      <c r="D28" s="1245"/>
      <c r="E28" s="1245"/>
      <c r="F28" s="1245"/>
      <c r="G28" s="886"/>
      <c r="H28" s="884"/>
      <c r="I28" s="1245"/>
      <c r="J28" s="1245"/>
      <c r="K28" s="891"/>
      <c r="L28" s="689"/>
      <c r="M28" s="558" t="s">
        <v>25</v>
      </c>
      <c r="N28" s="766"/>
      <c r="O28" s="766"/>
      <c r="P28" s="766"/>
      <c r="Q28" s="766"/>
      <c r="R28" s="766"/>
      <c r="S28" s="766"/>
      <c r="T28" s="766"/>
      <c r="U28" s="766"/>
      <c r="V28" s="763"/>
      <c r="W28" s="1218"/>
      <c r="Y28" s="830"/>
      <c r="Z28" s="830" t="str">
        <f t="shared" si="0"/>
        <v>Добавить вид теплоносителя (параметры теплоносителя)</v>
      </c>
      <c r="AA28" s="830"/>
      <c r="AB28" s="830"/>
      <c r="AC28" s="830"/>
      <c r="AI28" s="809"/>
      <c r="AJ28" s="809"/>
    </row>
    <row r="29" spans="1:36" ht="15" customHeight="1">
      <c r="A29" s="1245"/>
      <c r="B29" s="1245"/>
      <c r="C29" s="1245"/>
      <c r="D29" s="1245"/>
      <c r="E29" s="1245"/>
      <c r="F29" s="886"/>
      <c r="G29" s="886"/>
      <c r="H29" s="884"/>
      <c r="I29" s="1245"/>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5"/>
      <c r="B30" s="1245"/>
      <c r="C30" s="1245"/>
      <c r="D30" s="1245"/>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5"/>
      <c r="B31" s="1245"/>
      <c r="C31" s="1245"/>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5"/>
      <c r="B32" s="1245"/>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5"/>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9" t="s">
        <v>631</v>
      </c>
      <c r="N36" s="1209"/>
      <c r="O36" s="1209"/>
      <c r="P36" s="1209"/>
      <c r="Q36" s="1209"/>
      <c r="R36" s="1209"/>
      <c r="S36" s="1209"/>
      <c r="T36" s="1209"/>
      <c r="U36" s="1209"/>
      <c r="V36" s="1209"/>
      <c r="W36" s="120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14">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42" t="s">
        <v>630</v>
      </c>
      <c r="M5" s="1242"/>
      <c r="N5" s="1242"/>
      <c r="O5" s="1242"/>
      <c r="P5" s="1242"/>
      <c r="Q5" s="1242"/>
      <c r="R5" s="1242"/>
      <c r="S5" s="1242"/>
      <c r="T5" s="1242"/>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9" t="str">
        <f>IF(NameOrPr_ch="",IF(NameOrPr="","",NameOrPr),NameOrPr_ch)</f>
        <v>Государственный комитет Псковской области по тарифам и энергетике</v>
      </c>
      <c r="P7" s="1219"/>
      <c r="Q7" s="1219"/>
      <c r="R7" s="1219"/>
      <c r="S7" s="1219"/>
      <c r="T7" s="1219"/>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595</v>
      </c>
      <c r="N8" s="667"/>
      <c r="O8" s="1219" t="str">
        <f>IF(datePr_ch="",IF(datePr="","",datePr),datePr_ch)</f>
        <v>11.12.2019</v>
      </c>
      <c r="P8" s="1219"/>
      <c r="Q8" s="1219"/>
      <c r="R8" s="1219"/>
      <c r="S8" s="1219"/>
      <c r="T8" s="1219"/>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594</v>
      </c>
      <c r="N9" s="667"/>
      <c r="O9" s="1219" t="str">
        <f>IF(numberPr_ch="",IF(numberPr="","",numberPr),numberPr_ch)</f>
        <v>№223-т от 11.12.2019; №247-т от 17.12.2019</v>
      </c>
      <c r="P9" s="1219"/>
      <c r="Q9" s="1219"/>
      <c r="R9" s="1219"/>
      <c r="S9" s="1219"/>
      <c r="T9" s="1219"/>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9" t="str">
        <f>IF(IstPub_ch="",IF(IstPub="","",IstPub),IstPub_ch)</f>
        <v>http://tarif.pskov.ru/deystvuyushchie-tarify/teplosnabzhenie</v>
      </c>
      <c r="P10" s="1219"/>
      <c r="Q10" s="1219"/>
      <c r="R10" s="1219"/>
      <c r="S10" s="1219"/>
      <c r="T10" s="1219"/>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65"/>
      <c r="P12" s="1265"/>
      <c r="Q12" s="1265"/>
      <c r="R12" s="1265"/>
      <c r="S12" s="1265"/>
      <c r="T12" s="1265"/>
      <c r="U12" s="1265"/>
    </row>
    <row r="13" spans="1:33">
      <c r="J13" s="482"/>
      <c r="K13" s="482"/>
      <c r="L13" s="1156" t="s">
        <v>454</v>
      </c>
      <c r="M13" s="1156"/>
      <c r="N13" s="1156"/>
      <c r="O13" s="1156"/>
      <c r="P13" s="1156"/>
      <c r="Q13" s="1156"/>
      <c r="R13" s="1156"/>
      <c r="S13" s="1156"/>
      <c r="T13" s="1156"/>
      <c r="U13" s="1156"/>
      <c r="V13" s="1156"/>
      <c r="W13" s="1156" t="s">
        <v>455</v>
      </c>
    </row>
    <row r="14" spans="1:33" ht="14.25" customHeight="1">
      <c r="J14" s="482"/>
      <c r="K14" s="482"/>
      <c r="L14" s="1226" t="s">
        <v>92</v>
      </c>
      <c r="M14" s="1226" t="s">
        <v>638</v>
      </c>
      <c r="N14" s="475"/>
      <c r="O14" s="1227" t="s">
        <v>640</v>
      </c>
      <c r="P14" s="1228"/>
      <c r="Q14" s="1228"/>
      <c r="R14" s="1228"/>
      <c r="S14" s="1228"/>
      <c r="T14" s="1229"/>
      <c r="U14" s="1237" t="s">
        <v>341</v>
      </c>
      <c r="V14" s="1264" t="s">
        <v>275</v>
      </c>
      <c r="W14" s="1156"/>
    </row>
    <row r="15" spans="1:33" ht="14.25" customHeight="1">
      <c r="J15" s="482"/>
      <c r="K15" s="482"/>
      <c r="L15" s="1226"/>
      <c r="M15" s="1226"/>
      <c r="N15" s="474"/>
      <c r="O15" s="1232" t="s">
        <v>639</v>
      </c>
      <c r="P15" s="656"/>
      <c r="Q15" s="656"/>
      <c r="R15" s="1235" t="s">
        <v>653</v>
      </c>
      <c r="S15" s="1235"/>
      <c r="T15" s="1236"/>
      <c r="U15" s="1238"/>
      <c r="V15" s="1264"/>
      <c r="W15" s="1156"/>
    </row>
    <row r="16" spans="1:33" ht="30.75" customHeight="1">
      <c r="J16" s="482"/>
      <c r="K16" s="482"/>
      <c r="L16" s="1226"/>
      <c r="M16" s="1226"/>
      <c r="N16" s="473"/>
      <c r="O16" s="1233"/>
      <c r="P16" s="654"/>
      <c r="Q16" s="655"/>
      <c r="R16" s="537" t="s">
        <v>274</v>
      </c>
      <c r="S16" s="1221" t="s">
        <v>273</v>
      </c>
      <c r="T16" s="1222"/>
      <c r="U16" s="1239"/>
      <c r="V16" s="1264"/>
      <c r="W16" s="1156"/>
    </row>
    <row r="17" spans="1:33">
      <c r="J17" s="482"/>
      <c r="K17" s="490">
        <v>1</v>
      </c>
      <c r="L17" s="638" t="s">
        <v>93</v>
      </c>
      <c r="M17" s="638" t="s">
        <v>49</v>
      </c>
      <c r="N17" s="510" t="s">
        <v>49</v>
      </c>
      <c r="O17" s="639">
        <f ca="1">OFFSET(O17,0,-1)+1</f>
        <v>3</v>
      </c>
      <c r="P17" s="640">
        <f ca="1">OFFSET(P17,0,-1)</f>
        <v>3</v>
      </c>
      <c r="Q17" s="640">
        <f ca="1">OFFSET(Q17,0,-1)</f>
        <v>3</v>
      </c>
      <c r="R17" s="639">
        <f ca="1">OFFSET(R17,0,-1)+1</f>
        <v>4</v>
      </c>
      <c r="S17" s="1262">
        <f ca="1">OFFSET(S17,0,-1)+1</f>
        <v>5</v>
      </c>
      <c r="T17" s="1262"/>
      <c r="U17" s="639">
        <f ca="1">OFFSET(U17,0,-2)+1</f>
        <v>6</v>
      </c>
      <c r="V17" s="640">
        <f ca="1">OFFSET(V17,0,-1)</f>
        <v>6</v>
      </c>
      <c r="W17" s="639">
        <f ca="1">OFFSET(W17,0,-1)+1</f>
        <v>7</v>
      </c>
    </row>
    <row r="18" spans="1:33" ht="22.5">
      <c r="A18" s="1245">
        <v>1</v>
      </c>
      <c r="B18" s="902"/>
      <c r="C18" s="902"/>
      <c r="D18" s="902"/>
      <c r="E18" s="903"/>
      <c r="F18" s="904"/>
      <c r="G18" s="904"/>
      <c r="H18" s="904"/>
      <c r="I18" s="905"/>
      <c r="J18" s="900"/>
      <c r="K18" s="907"/>
      <c r="L18" s="594" t="e">
        <f ca="1">mergeValue(A18)</f>
        <v>#NAME?</v>
      </c>
      <c r="M18" s="642" t="s">
        <v>20</v>
      </c>
      <c r="N18" s="581"/>
      <c r="O18" s="1263"/>
      <c r="P18" s="1263"/>
      <c r="Q18" s="1263"/>
      <c r="R18" s="1263"/>
      <c r="S18" s="1263"/>
      <c r="T18" s="1263"/>
      <c r="U18" s="1263"/>
      <c r="V18" s="1263"/>
      <c r="W18" s="631" t="s">
        <v>476</v>
      </c>
    </row>
    <row r="19" spans="1:33" ht="22.5">
      <c r="A19" s="1245"/>
      <c r="B19" s="1245">
        <v>1</v>
      </c>
      <c r="C19" s="902"/>
      <c r="D19" s="902"/>
      <c r="E19" s="904"/>
      <c r="F19" s="904"/>
      <c r="G19" s="904"/>
      <c r="H19" s="904"/>
      <c r="I19" s="899"/>
      <c r="J19" s="898"/>
      <c r="K19" s="901"/>
      <c r="L19" s="594" t="e">
        <f ca="1">mergeValue(A19) &amp;"."&amp; mergeValue(B19)</f>
        <v>#NAME?</v>
      </c>
      <c r="M19" s="547" t="s">
        <v>16</v>
      </c>
      <c r="N19" s="581"/>
      <c r="O19" s="1263"/>
      <c r="P19" s="1263"/>
      <c r="Q19" s="1263"/>
      <c r="R19" s="1263"/>
      <c r="S19" s="1263"/>
      <c r="T19" s="1263"/>
      <c r="U19" s="1263"/>
      <c r="V19" s="1263"/>
      <c r="W19" s="631" t="s">
        <v>477</v>
      </c>
    </row>
    <row r="20" spans="1:33" ht="22.5">
      <c r="A20" s="1245"/>
      <c r="B20" s="1245"/>
      <c r="C20" s="1245">
        <v>1</v>
      </c>
      <c r="D20" s="902"/>
      <c r="E20" s="904"/>
      <c r="F20" s="904"/>
      <c r="G20" s="904"/>
      <c r="H20" s="904"/>
      <c r="I20" s="906"/>
      <c r="J20" s="898"/>
      <c r="K20" s="901"/>
      <c r="L20" s="594" t="e">
        <f ca="1">mergeValue(A20) &amp;"."&amp; mergeValue(B20)&amp;"."&amp; mergeValue(C20)</f>
        <v>#NAME?</v>
      </c>
      <c r="M20" s="548" t="s">
        <v>7</v>
      </c>
      <c r="N20" s="581"/>
      <c r="O20" s="1263"/>
      <c r="P20" s="1263"/>
      <c r="Q20" s="1263"/>
      <c r="R20" s="1263"/>
      <c r="S20" s="1263"/>
      <c r="T20" s="1263"/>
      <c r="U20" s="1263"/>
      <c r="V20" s="1263"/>
      <c r="W20" s="631" t="s">
        <v>632</v>
      </c>
    </row>
    <row r="21" spans="1:33" ht="22.5">
      <c r="A21" s="1245"/>
      <c r="B21" s="1245"/>
      <c r="C21" s="1245"/>
      <c r="D21" s="1245">
        <v>1</v>
      </c>
      <c r="E21" s="904"/>
      <c r="F21" s="904"/>
      <c r="G21" s="904"/>
      <c r="H21" s="904"/>
      <c r="I21" s="906"/>
      <c r="J21" s="898"/>
      <c r="K21" s="901"/>
      <c r="L21" s="594" t="e">
        <f ca="1">mergeValue(A21) &amp;"."&amp; mergeValue(B21)&amp;"."&amp; mergeValue(C21)&amp;"."&amp; mergeValue(D21)</f>
        <v>#NAME?</v>
      </c>
      <c r="M21" s="549" t="s">
        <v>22</v>
      </c>
      <c r="N21" s="581"/>
      <c r="O21" s="1263"/>
      <c r="P21" s="1263"/>
      <c r="Q21" s="1263"/>
      <c r="R21" s="1263"/>
      <c r="S21" s="1263"/>
      <c r="T21" s="1263"/>
      <c r="U21" s="1263"/>
      <c r="V21" s="1263"/>
      <c r="W21" s="631" t="s">
        <v>633</v>
      </c>
    </row>
    <row r="22" spans="1:33" ht="101.25">
      <c r="A22" s="1245"/>
      <c r="B22" s="1245"/>
      <c r="C22" s="1245"/>
      <c r="D22" s="1245"/>
      <c r="E22" s="1245">
        <v>1</v>
      </c>
      <c r="F22" s="904"/>
      <c r="G22" s="904"/>
      <c r="H22" s="902">
        <v>1</v>
      </c>
      <c r="I22" s="1245">
        <v>1</v>
      </c>
      <c r="J22" s="904"/>
      <c r="K22" s="909"/>
      <c r="L22" s="594" t="e">
        <f ca="1">mergeValue(A22) &amp;"."&amp; mergeValue(B22)&amp;"."&amp; mergeValue(C22)&amp;"."&amp; mergeValue(D22)&amp;"."&amp; mergeValue(E22)</f>
        <v>#NAME?</v>
      </c>
      <c r="M22" s="555" t="s">
        <v>9</v>
      </c>
      <c r="N22" s="582"/>
      <c r="O22" s="1247"/>
      <c r="P22" s="1247"/>
      <c r="Q22" s="1247"/>
      <c r="R22" s="1247"/>
      <c r="S22" s="1247"/>
      <c r="T22" s="1247"/>
      <c r="U22" s="1247"/>
      <c r="V22" s="1247"/>
      <c r="W22" s="631" t="s">
        <v>637</v>
      </c>
    </row>
    <row r="23" spans="1:33" ht="90">
      <c r="A23" s="1245"/>
      <c r="B23" s="1245"/>
      <c r="C23" s="1245"/>
      <c r="D23" s="1245"/>
      <c r="E23" s="1245"/>
      <c r="F23" s="1245">
        <v>1</v>
      </c>
      <c r="G23" s="902"/>
      <c r="H23" s="902"/>
      <c r="I23" s="1245"/>
      <c r="J23" s="1245">
        <v>1</v>
      </c>
      <c r="K23" s="910"/>
      <c r="L23" s="594" t="e">
        <f ca="1">mergeValue(A23) &amp;"."&amp; mergeValue(B23)&amp;"."&amp; mergeValue(C23)&amp;"."&amp; mergeValue(D23)&amp;"."&amp; mergeValue(E23)&amp;"."&amp; mergeValue(F23)</f>
        <v>#NAME?</v>
      </c>
      <c r="M23" s="556" t="s">
        <v>10</v>
      </c>
      <c r="N23" s="582"/>
      <c r="O23" s="1248"/>
      <c r="P23" s="1249"/>
      <c r="Q23" s="1249"/>
      <c r="R23" s="1249"/>
      <c r="S23" s="1249"/>
      <c r="T23" s="1249"/>
      <c r="U23" s="1249"/>
      <c r="V23" s="1250"/>
      <c r="W23" s="631" t="s">
        <v>635</v>
      </c>
      <c r="Y23" s="505" t="e">
        <f ca="1">strCheckUnique(Z23:Z26)</f>
        <v>#NAME?</v>
      </c>
      <c r="AA23" s="505" t="str">
        <f>IF(O23="","",O23 &amp; ":_")</f>
        <v/>
      </c>
    </row>
    <row r="24" spans="1:33" ht="189" customHeight="1">
      <c r="A24" s="1245"/>
      <c r="B24" s="1245"/>
      <c r="C24" s="1245"/>
      <c r="D24" s="1245"/>
      <c r="E24" s="1245"/>
      <c r="F24" s="1245"/>
      <c r="G24" s="902">
        <v>1</v>
      </c>
      <c r="H24" s="902"/>
      <c r="I24" s="1245"/>
      <c r="J24" s="1245"/>
      <c r="K24" s="910">
        <v>1</v>
      </c>
      <c r="L24" s="594" t="e">
        <f ca="1">mergeValue(A24) &amp;"."&amp; mergeValue(B24)&amp;"."&amp; mergeValue(C24)&amp;"."&amp; mergeValue(D24)&amp;"."&amp; mergeValue(E24)&amp;"."&amp; mergeValue(F24)&amp;"."&amp; mergeValue(G24)</f>
        <v>#NAME?</v>
      </c>
      <c r="M24" s="1070"/>
      <c r="N24" s="587"/>
      <c r="O24" s="1079"/>
      <c r="P24" s="563"/>
      <c r="Q24" s="563"/>
      <c r="R24" s="1251"/>
      <c r="S24" s="1241" t="s">
        <v>84</v>
      </c>
      <c r="T24" s="1251"/>
      <c r="U24" s="1241" t="s">
        <v>85</v>
      </c>
      <c r="V24" s="579"/>
      <c r="W24" s="1216" t="s">
        <v>655</v>
      </c>
      <c r="X24" s="501" t="e">
        <f ca="1">strCheckDate(O25:V25)</f>
        <v>#NAME?</v>
      </c>
      <c r="Y24" s="505"/>
      <c r="Z24" s="505" t="str">
        <f>IF(M24="","",M24 )</f>
        <v/>
      </c>
      <c r="AA24" s="505"/>
      <c r="AB24" s="505"/>
      <c r="AC24" s="505"/>
    </row>
    <row r="25" spans="1:33" ht="11.25" hidden="1">
      <c r="A25" s="1245"/>
      <c r="B25" s="1245"/>
      <c r="C25" s="1245"/>
      <c r="D25" s="1245"/>
      <c r="E25" s="1245"/>
      <c r="F25" s="1245"/>
      <c r="G25" s="902"/>
      <c r="H25" s="902"/>
      <c r="I25" s="1245"/>
      <c r="J25" s="1245"/>
      <c r="K25" s="910"/>
      <c r="L25" s="601"/>
      <c r="M25" s="647"/>
      <c r="N25" s="587"/>
      <c r="O25" s="585"/>
      <c r="P25" s="563"/>
      <c r="Q25" s="585" t="str">
        <f>R24 &amp; "-" &amp; T24</f>
        <v>-</v>
      </c>
      <c r="R25" s="1240"/>
      <c r="S25" s="1241"/>
      <c r="T25" s="1240"/>
      <c r="U25" s="1241"/>
      <c r="V25" s="579"/>
      <c r="W25" s="1217"/>
    </row>
    <row r="26" spans="1:33" s="476" customFormat="1" ht="15" customHeight="1">
      <c r="A26" s="1245"/>
      <c r="B26" s="1245"/>
      <c r="C26" s="1245"/>
      <c r="D26" s="1245"/>
      <c r="E26" s="1245"/>
      <c r="F26" s="1245"/>
      <c r="G26" s="904"/>
      <c r="H26" s="902"/>
      <c r="I26" s="1245"/>
      <c r="J26" s="1245"/>
      <c r="K26" s="909"/>
      <c r="L26" s="539"/>
      <c r="M26" s="558" t="s">
        <v>25</v>
      </c>
      <c r="N26" s="552"/>
      <c r="O26" s="546"/>
      <c r="P26" s="546"/>
      <c r="Q26" s="546"/>
      <c r="R26" s="574"/>
      <c r="S26" s="565"/>
      <c r="T26" s="564"/>
      <c r="U26" s="552"/>
      <c r="V26" s="561"/>
      <c r="W26" s="1218"/>
      <c r="X26" s="502"/>
      <c r="Y26" s="502"/>
      <c r="Z26" s="502"/>
      <c r="AA26" s="502"/>
      <c r="AB26" s="502"/>
      <c r="AC26" s="502"/>
      <c r="AD26" s="502"/>
      <c r="AE26" s="502"/>
      <c r="AF26" s="502"/>
      <c r="AG26" s="502"/>
    </row>
    <row r="27" spans="1:33" s="476" customFormat="1" ht="15" customHeight="1">
      <c r="A27" s="1245"/>
      <c r="B27" s="1245"/>
      <c r="C27" s="1245"/>
      <c r="D27" s="1245"/>
      <c r="E27" s="1245"/>
      <c r="F27" s="904"/>
      <c r="G27" s="904"/>
      <c r="H27" s="902"/>
      <c r="I27" s="1245"/>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5"/>
      <c r="B28" s="1245"/>
      <c r="C28" s="1245"/>
      <c r="D28" s="1245"/>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5"/>
      <c r="B29" s="1245"/>
      <c r="C29" s="1245"/>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5"/>
      <c r="B30" s="1245"/>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5"/>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14">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42" t="s">
        <v>656</v>
      </c>
      <c r="M5" s="1242"/>
      <c r="N5" s="1242"/>
      <c r="O5" s="1242"/>
      <c r="P5" s="1242"/>
      <c r="Q5" s="1242"/>
      <c r="R5" s="1242"/>
      <c r="S5" s="1242"/>
      <c r="T5" s="1242"/>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66" t="str">
        <f>IF(NameOrPr_ch="",IF(NameOrPr="","",NameOrPr),NameOrPr_ch)</f>
        <v>Государственный комитет Псковской области по тарифам и энергетике</v>
      </c>
      <c r="P7" s="1267"/>
      <c r="Q7" s="1267"/>
      <c r="R7" s="1267"/>
      <c r="S7" s="1267"/>
      <c r="T7" s="126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595</v>
      </c>
      <c r="N8" s="667"/>
      <c r="O8" s="1266" t="str">
        <f>IF(datePr_ch="",IF(datePr="","",datePr),datePr_ch)</f>
        <v>11.12.2019</v>
      </c>
      <c r="P8" s="1267"/>
      <c r="Q8" s="1267"/>
      <c r="R8" s="1267"/>
      <c r="S8" s="1267"/>
      <c r="T8" s="126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594</v>
      </c>
      <c r="N9" s="667"/>
      <c r="O9" s="1266" t="str">
        <f>IF(numberPr_ch="",IF(numberPr="","",numberPr),numberPr_ch)</f>
        <v>№223-т от 11.12.2019; №247-т от 17.12.2019</v>
      </c>
      <c r="P9" s="1267"/>
      <c r="Q9" s="1267"/>
      <c r="R9" s="1267"/>
      <c r="S9" s="1267"/>
      <c r="T9" s="126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66" t="str">
        <f>IF(IstPub_ch="",IF(IstPub="","",IstPub),IstPub_ch)</f>
        <v>http://tarif.pskov.ru/deystvuyushchie-tarify/teplosnabzhenie</v>
      </c>
      <c r="P10" s="1267"/>
      <c r="Q10" s="1267"/>
      <c r="R10" s="1267"/>
      <c r="S10" s="1267"/>
      <c r="T10" s="126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43"/>
      <c r="M11" s="1243"/>
      <c r="N11" s="567"/>
      <c r="O11" s="1269"/>
      <c r="P11" s="1269"/>
      <c r="Q11" s="1269"/>
      <c r="R11" s="1269"/>
      <c r="S11" s="1269"/>
      <c r="T11" s="1269"/>
      <c r="U11" s="589" t="s">
        <v>373</v>
      </c>
      <c r="X11" s="591"/>
      <c r="Y11" s="591"/>
      <c r="Z11" s="591"/>
      <c r="AA11" s="591"/>
      <c r="AB11" s="591"/>
      <c r="AC11" s="591"/>
      <c r="AD11" s="591"/>
      <c r="AE11" s="591"/>
      <c r="AF11" s="591"/>
      <c r="AG11" s="591"/>
      <c r="AH11" s="591"/>
      <c r="AI11" s="591"/>
    </row>
    <row r="12" spans="1:35">
      <c r="J12" s="530"/>
      <c r="K12" s="530"/>
      <c r="L12" s="525"/>
      <c r="M12" s="525"/>
      <c r="N12" s="525"/>
      <c r="O12" s="1270"/>
      <c r="P12" s="1270"/>
      <c r="Q12" s="1270"/>
      <c r="R12" s="1270"/>
      <c r="S12" s="1270"/>
      <c r="T12" s="1270"/>
      <c r="U12" s="1270"/>
    </row>
    <row r="13" spans="1:35" ht="14.25" customHeight="1">
      <c r="J13" s="530"/>
      <c r="K13" s="530"/>
      <c r="L13" s="1156" t="s">
        <v>454</v>
      </c>
      <c r="M13" s="1156"/>
      <c r="N13" s="1156"/>
      <c r="O13" s="1156"/>
      <c r="P13" s="1156"/>
      <c r="Q13" s="1156"/>
      <c r="R13" s="1156"/>
      <c r="S13" s="1156"/>
      <c r="T13" s="1156"/>
      <c r="U13" s="1156"/>
      <c r="V13" s="1156"/>
      <c r="W13" s="1156" t="s">
        <v>455</v>
      </c>
    </row>
    <row r="14" spans="1:35" ht="14.25" customHeight="1">
      <c r="J14" s="530"/>
      <c r="K14" s="530"/>
      <c r="L14" s="1226" t="s">
        <v>92</v>
      </c>
      <c r="M14" s="1226" t="s">
        <v>638</v>
      </c>
      <c r="N14" s="522"/>
      <c r="O14" s="1227" t="s">
        <v>640</v>
      </c>
      <c r="P14" s="1228"/>
      <c r="Q14" s="1228"/>
      <c r="R14" s="1228"/>
      <c r="S14" s="1228"/>
      <c r="T14" s="1229"/>
      <c r="U14" s="1237" t="s">
        <v>341</v>
      </c>
      <c r="V14" s="1223" t="s">
        <v>275</v>
      </c>
      <c r="W14" s="1156"/>
    </row>
    <row r="15" spans="1:35" ht="14.25" customHeight="1">
      <c r="J15" s="530"/>
      <c r="K15" s="530"/>
      <c r="L15" s="1226"/>
      <c r="M15" s="1226"/>
      <c r="N15" s="522"/>
      <c r="O15" s="1232" t="s">
        <v>620</v>
      </c>
      <c r="P15" s="1230"/>
      <c r="Q15" s="1231"/>
      <c r="R15" s="1235" t="s">
        <v>653</v>
      </c>
      <c r="S15" s="1235"/>
      <c r="T15" s="1236"/>
      <c r="U15" s="1238"/>
      <c r="V15" s="1224"/>
      <c r="W15" s="1156"/>
    </row>
    <row r="16" spans="1:35" ht="30" customHeight="1">
      <c r="J16" s="530"/>
      <c r="K16" s="530"/>
      <c r="L16" s="1226"/>
      <c r="M16" s="1226"/>
      <c r="N16" s="521"/>
      <c r="O16" s="1233"/>
      <c r="P16" s="536"/>
      <c r="Q16" s="536"/>
      <c r="R16" s="537" t="s">
        <v>274</v>
      </c>
      <c r="S16" s="1221" t="s">
        <v>273</v>
      </c>
      <c r="T16" s="1222"/>
      <c r="U16" s="1239"/>
      <c r="V16" s="1225"/>
      <c r="W16" s="1156"/>
    </row>
    <row r="17" spans="1:36">
      <c r="J17" s="530"/>
      <c r="K17" s="570">
        <v>1</v>
      </c>
      <c r="L17" s="648" t="s">
        <v>93</v>
      </c>
      <c r="M17" s="648" t="s">
        <v>49</v>
      </c>
      <c r="N17" s="669" t="s">
        <v>49</v>
      </c>
      <c r="O17" s="649">
        <f ca="1">OFFSET(O17,0,-1)+1</f>
        <v>3</v>
      </c>
      <c r="P17" s="650">
        <f ca="1">OFFSET(P17,0,-1)</f>
        <v>3</v>
      </c>
      <c r="Q17" s="650">
        <f ca="1">OFFSET(Q17,0,-1)</f>
        <v>3</v>
      </c>
      <c r="R17" s="649">
        <f ca="1">OFFSET(R17,0,-1)+1</f>
        <v>4</v>
      </c>
      <c r="S17" s="1244">
        <f ca="1">OFFSET(S17,0,-1)+1</f>
        <v>5</v>
      </c>
      <c r="T17" s="1244"/>
      <c r="U17" s="649">
        <f ca="1">OFFSET(U17,0,-2)+1</f>
        <v>6</v>
      </c>
      <c r="V17" s="650">
        <f ca="1">OFFSET(V17,0,-1)</f>
        <v>6</v>
      </c>
      <c r="W17" s="649">
        <f ca="1">OFFSET(W17,0,-1)+1</f>
        <v>7</v>
      </c>
    </row>
    <row r="18" spans="1:36" ht="22.5">
      <c r="A18" s="1245">
        <v>1</v>
      </c>
      <c r="B18" s="920"/>
      <c r="C18" s="920"/>
      <c r="D18" s="920"/>
      <c r="E18" s="921"/>
      <c r="F18" s="922"/>
      <c r="G18" s="920"/>
      <c r="H18" s="920"/>
      <c r="I18" s="923"/>
      <c r="J18" s="918"/>
      <c r="K18" s="927">
        <v>1</v>
      </c>
      <c r="L18" s="594" t="e">
        <f ca="1">mergeValue(A18)</f>
        <v>#NAME?</v>
      </c>
      <c r="M18" s="642" t="s">
        <v>20</v>
      </c>
      <c r="N18" s="581"/>
      <c r="O18" s="1263"/>
      <c r="P18" s="1263"/>
      <c r="Q18" s="1263"/>
      <c r="R18" s="1263"/>
      <c r="S18" s="1263"/>
      <c r="T18" s="1263"/>
      <c r="U18" s="1263"/>
      <c r="V18" s="1263"/>
      <c r="W18" s="631" t="s">
        <v>657</v>
      </c>
    </row>
    <row r="19" spans="1:36" ht="22.5">
      <c r="A19" s="1245"/>
      <c r="B19" s="1245">
        <v>1</v>
      </c>
      <c r="C19" s="920"/>
      <c r="D19" s="920"/>
      <c r="E19" s="922"/>
      <c r="F19" s="922"/>
      <c r="G19" s="920"/>
      <c r="H19" s="920"/>
      <c r="I19" s="917"/>
      <c r="J19" s="916"/>
      <c r="K19" s="927">
        <v>1</v>
      </c>
      <c r="L19" s="594" t="e">
        <f ca="1">mergeValue(A19) &amp;"."&amp; mergeValue(B19)</f>
        <v>#NAME?</v>
      </c>
      <c r="M19" s="547" t="s">
        <v>16</v>
      </c>
      <c r="N19" s="581"/>
      <c r="O19" s="1263"/>
      <c r="P19" s="1263"/>
      <c r="Q19" s="1263"/>
      <c r="R19" s="1263"/>
      <c r="S19" s="1263"/>
      <c r="T19" s="1263"/>
      <c r="U19" s="1263"/>
      <c r="V19" s="1263"/>
      <c r="W19" s="631" t="s">
        <v>477</v>
      </c>
    </row>
    <row r="20" spans="1:36" ht="22.5">
      <c r="A20" s="1245"/>
      <c r="B20" s="1245"/>
      <c r="C20" s="1245">
        <v>1</v>
      </c>
      <c r="D20" s="920"/>
      <c r="E20" s="922"/>
      <c r="F20" s="922"/>
      <c r="G20" s="920"/>
      <c r="H20" s="920"/>
      <c r="I20" s="924"/>
      <c r="J20" s="916"/>
      <c r="K20" s="927">
        <v>1</v>
      </c>
      <c r="L20" s="594" t="e">
        <f ca="1">mergeValue(A20) &amp;"."&amp; mergeValue(B20)&amp;"."&amp; mergeValue(C20)</f>
        <v>#NAME?</v>
      </c>
      <c r="M20" s="548" t="s">
        <v>7</v>
      </c>
      <c r="N20" s="581"/>
      <c r="O20" s="1263"/>
      <c r="P20" s="1263"/>
      <c r="Q20" s="1263"/>
      <c r="R20" s="1263"/>
      <c r="S20" s="1263"/>
      <c r="T20" s="1263"/>
      <c r="U20" s="1263"/>
      <c r="V20" s="1263"/>
      <c r="W20" s="631" t="s">
        <v>632</v>
      </c>
    </row>
    <row r="21" spans="1:36" ht="22.5">
      <c r="A21" s="1245"/>
      <c r="B21" s="1245"/>
      <c r="C21" s="1245"/>
      <c r="D21" s="1245">
        <v>1</v>
      </c>
      <c r="E21" s="922"/>
      <c r="F21" s="922"/>
      <c r="G21" s="920"/>
      <c r="H21" s="920"/>
      <c r="I21" s="1245">
        <v>1</v>
      </c>
      <c r="J21" s="916"/>
      <c r="K21" s="927">
        <v>1</v>
      </c>
      <c r="L21" s="594" t="e">
        <f ca="1">mergeValue(A21) &amp;"."&amp; mergeValue(B21)&amp;"."&amp; mergeValue(C21)&amp;"."&amp; mergeValue(D21)</f>
        <v>#NAME?</v>
      </c>
      <c r="M21" s="549" t="s">
        <v>22</v>
      </c>
      <c r="N21" s="581"/>
      <c r="O21" s="1263"/>
      <c r="P21" s="1263"/>
      <c r="Q21" s="1263"/>
      <c r="R21" s="1263"/>
      <c r="S21" s="1263"/>
      <c r="T21" s="1263"/>
      <c r="U21" s="1263"/>
      <c r="V21" s="1263"/>
      <c r="W21" s="631" t="s">
        <v>633</v>
      </c>
    </row>
    <row r="22" spans="1:36" ht="11.25" hidden="1" customHeight="1">
      <c r="A22" s="1245"/>
      <c r="B22" s="1245"/>
      <c r="C22" s="1245"/>
      <c r="D22" s="1245"/>
      <c r="E22" s="1245">
        <v>1</v>
      </c>
      <c r="F22" s="922"/>
      <c r="G22" s="920"/>
      <c r="H22" s="920"/>
      <c r="I22" s="1245"/>
      <c r="J22" s="922"/>
      <c r="K22" s="927">
        <v>1</v>
      </c>
      <c r="L22" s="594"/>
      <c r="M22" s="555"/>
      <c r="N22" s="582"/>
      <c r="O22" s="632"/>
      <c r="P22" s="632"/>
      <c r="Q22" s="632"/>
      <c r="R22" s="632"/>
      <c r="S22" s="632"/>
      <c r="T22" s="632"/>
      <c r="U22" s="594"/>
      <c r="V22" s="508"/>
      <c r="W22" s="560"/>
    </row>
    <row r="23" spans="1:36" ht="90">
      <c r="A23" s="1245"/>
      <c r="B23" s="1245"/>
      <c r="C23" s="1245"/>
      <c r="D23" s="1245"/>
      <c r="E23" s="1245"/>
      <c r="F23" s="1245">
        <v>1</v>
      </c>
      <c r="G23" s="920"/>
      <c r="H23" s="920"/>
      <c r="I23" s="1245"/>
      <c r="J23" s="1254"/>
      <c r="K23" s="927">
        <v>1</v>
      </c>
      <c r="L23" s="594" t="e">
        <f ca="1">mergeValue(A23) &amp;"."&amp; mergeValue(B23)&amp;"."&amp; mergeValue(C23)&amp;"."&amp; mergeValue(D23)&amp;"."&amp;  mergeValue(F23)</f>
        <v>#NAME?</v>
      </c>
      <c r="M23" s="555" t="s">
        <v>10</v>
      </c>
      <c r="N23" s="582"/>
      <c r="O23" s="1247"/>
      <c r="P23" s="1247"/>
      <c r="Q23" s="1247"/>
      <c r="R23" s="1247"/>
      <c r="S23" s="1247"/>
      <c r="T23" s="1247"/>
      <c r="U23" s="1247"/>
      <c r="V23" s="1247"/>
      <c r="W23" s="631" t="s">
        <v>634</v>
      </c>
      <c r="Y23" s="590" t="e">
        <f ca="1">strCheckUnique(Z23:Z26)</f>
        <v>#NAME?</v>
      </c>
      <c r="AA23" s="590"/>
    </row>
    <row r="24" spans="1:36" ht="189" customHeight="1">
      <c r="A24" s="1245"/>
      <c r="B24" s="1245"/>
      <c r="C24" s="1245"/>
      <c r="D24" s="1245"/>
      <c r="E24" s="1245"/>
      <c r="F24" s="1245"/>
      <c r="G24" s="920">
        <v>1</v>
      </c>
      <c r="H24" s="920"/>
      <c r="I24" s="1245"/>
      <c r="J24" s="1254"/>
      <c r="K24" s="919"/>
      <c r="L24" s="594" t="e">
        <f ca="1">mergeValue(A24) &amp;"."&amp; mergeValue(B24)&amp;"."&amp; mergeValue(C24)&amp;"."&amp; mergeValue(D24)&amp;"."&amp;  mergeValue(F24)&amp;"."&amp;  mergeValue(G24)</f>
        <v>#NAME?</v>
      </c>
      <c r="M24" s="1070"/>
      <c r="N24" s="587"/>
      <c r="O24" s="563"/>
      <c r="P24" s="563"/>
      <c r="Q24" s="563"/>
      <c r="R24" s="1251"/>
      <c r="S24" s="1241" t="s">
        <v>84</v>
      </c>
      <c r="T24" s="1251"/>
      <c r="U24" s="1241" t="s">
        <v>85</v>
      </c>
      <c r="V24" s="538"/>
      <c r="W24" s="1216" t="s">
        <v>658</v>
      </c>
      <c r="X24" s="586" t="e">
        <f ca="1">strCheckDate(O25:V25)</f>
        <v>#NAME?</v>
      </c>
      <c r="Y24" s="590"/>
      <c r="Z24" s="590" t="str">
        <f>IF(M24="","",M24 )</f>
        <v/>
      </c>
      <c r="AA24" s="590"/>
      <c r="AB24" s="590"/>
      <c r="AC24" s="590"/>
    </row>
    <row r="25" spans="1:36" ht="11.25" hidden="1" customHeight="1">
      <c r="A25" s="1245"/>
      <c r="B25" s="1245"/>
      <c r="C25" s="1245"/>
      <c r="D25" s="1245"/>
      <c r="E25" s="1245"/>
      <c r="F25" s="1245"/>
      <c r="G25" s="920"/>
      <c r="H25" s="920"/>
      <c r="I25" s="1245"/>
      <c r="J25" s="1254"/>
      <c r="K25" s="927">
        <v>1</v>
      </c>
      <c r="L25" s="601"/>
      <c r="M25" s="647"/>
      <c r="N25" s="587"/>
      <c r="O25" s="563"/>
      <c r="P25" s="563"/>
      <c r="Q25" s="585" t="str">
        <f>R24 &amp; "-" &amp; T24</f>
        <v>-</v>
      </c>
      <c r="R25" s="1251"/>
      <c r="S25" s="1241"/>
      <c r="T25" s="1251"/>
      <c r="U25" s="1241"/>
      <c r="V25" s="538"/>
      <c r="W25" s="1217"/>
      <c r="Y25" s="590"/>
      <c r="Z25" s="590"/>
      <c r="AA25" s="590"/>
      <c r="AB25" s="590"/>
      <c r="AC25" s="590"/>
    </row>
    <row r="26" spans="1:36" s="523" customFormat="1" ht="15" customHeight="1">
      <c r="A26" s="1245"/>
      <c r="B26" s="1245"/>
      <c r="C26" s="1245"/>
      <c r="D26" s="1245"/>
      <c r="E26" s="1245"/>
      <c r="F26" s="1245"/>
      <c r="G26" s="920"/>
      <c r="H26" s="920"/>
      <c r="I26" s="1245"/>
      <c r="J26" s="1254"/>
      <c r="K26" s="927">
        <v>1</v>
      </c>
      <c r="L26" s="539"/>
      <c r="M26" s="557" t="s">
        <v>25</v>
      </c>
      <c r="N26" s="552"/>
      <c r="O26" s="546"/>
      <c r="P26" s="546"/>
      <c r="Q26" s="546"/>
      <c r="R26" s="574"/>
      <c r="S26" s="565"/>
      <c r="T26" s="564"/>
      <c r="U26" s="552"/>
      <c r="V26" s="561"/>
      <c r="W26" s="1218"/>
      <c r="X26" s="588"/>
      <c r="Y26" s="588"/>
      <c r="Z26" s="588"/>
      <c r="AA26" s="588"/>
      <c r="AB26" s="588"/>
      <c r="AC26" s="588"/>
      <c r="AD26" s="588"/>
      <c r="AE26" s="588"/>
      <c r="AF26" s="588"/>
      <c r="AG26" s="588"/>
      <c r="AH26" s="588"/>
      <c r="AI26" s="588"/>
    </row>
    <row r="27" spans="1:36" s="523" customFormat="1" ht="15" customHeight="1">
      <c r="A27" s="1245"/>
      <c r="B27" s="1245"/>
      <c r="C27" s="1245"/>
      <c r="D27" s="1245"/>
      <c r="E27" s="1245"/>
      <c r="F27" s="922"/>
      <c r="G27" s="922"/>
      <c r="H27" s="920"/>
      <c r="I27" s="1245"/>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5"/>
      <c r="B28" s="1245"/>
      <c r="C28" s="1245"/>
      <c r="D28" s="1245"/>
      <c r="E28" s="922"/>
      <c r="F28" s="922"/>
      <c r="G28" s="922"/>
      <c r="H28" s="920"/>
      <c r="I28" s="1245"/>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5"/>
      <c r="B29" s="1245"/>
      <c r="C29" s="1245"/>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5"/>
      <c r="B30" s="1245"/>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5"/>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14">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42" t="s">
        <v>656</v>
      </c>
      <c r="M5" s="1242"/>
      <c r="N5" s="1242"/>
      <c r="O5" s="1242"/>
      <c r="P5" s="1242"/>
      <c r="Q5" s="1242"/>
      <c r="R5" s="1242"/>
      <c r="S5" s="1242"/>
      <c r="T5" s="1242"/>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66" t="str">
        <f>IF(NameOrPr_ch="",IF(NameOrPr="","",NameOrPr),NameOrPr_ch)</f>
        <v>Государственный комитет Псковской области по тарифам и энергетике</v>
      </c>
      <c r="P7" s="1267"/>
      <c r="Q7" s="1267"/>
      <c r="R7" s="1267"/>
      <c r="S7" s="1267"/>
      <c r="T7" s="1268"/>
      <c r="U7" s="670"/>
      <c r="X7" s="586"/>
      <c r="Y7" s="586"/>
      <c r="Z7" s="586"/>
      <c r="AA7" s="586"/>
      <c r="AB7" s="586"/>
      <c r="AC7" s="586"/>
      <c r="AD7" s="586"/>
      <c r="AE7" s="586"/>
      <c r="AF7" s="586"/>
      <c r="AG7" s="586"/>
      <c r="AH7" s="586"/>
    </row>
    <row r="8" spans="7:34" s="492" customFormat="1" ht="18.75">
      <c r="G8" s="491"/>
      <c r="H8" s="491"/>
      <c r="L8" s="500"/>
      <c r="M8" s="618" t="s">
        <v>595</v>
      </c>
      <c r="N8" s="667"/>
      <c r="O8" s="1266" t="str">
        <f>IF(datePr_ch="",IF(datePr="","",datePr),datePr_ch)</f>
        <v>11.12.2019</v>
      </c>
      <c r="P8" s="1267"/>
      <c r="Q8" s="1267"/>
      <c r="R8" s="1267"/>
      <c r="S8" s="1267"/>
      <c r="T8" s="1268"/>
      <c r="U8" s="668"/>
      <c r="X8" s="506"/>
      <c r="Y8" s="506"/>
      <c r="Z8" s="506"/>
      <c r="AA8" s="506"/>
      <c r="AB8" s="506"/>
      <c r="AC8" s="506"/>
      <c r="AD8" s="506"/>
      <c r="AE8" s="506"/>
      <c r="AF8" s="506"/>
      <c r="AG8" s="506"/>
      <c r="AH8" s="506"/>
    </row>
    <row r="9" spans="7:34" s="492" customFormat="1" ht="18.75">
      <c r="G9" s="491"/>
      <c r="H9" s="491"/>
      <c r="L9" s="553"/>
      <c r="M9" s="618" t="s">
        <v>594</v>
      </c>
      <c r="N9" s="667"/>
      <c r="O9" s="1266" t="str">
        <f>IF(numberPr_ch="",IF(numberPr="","",numberPr),numberPr_ch)</f>
        <v>№223-т от 11.12.2019; №247-т от 17.12.2019</v>
      </c>
      <c r="P9" s="1267"/>
      <c r="Q9" s="1267"/>
      <c r="R9" s="1267"/>
      <c r="S9" s="1267"/>
      <c r="T9" s="1268"/>
      <c r="U9" s="668"/>
      <c r="X9" s="506"/>
      <c r="Y9" s="506"/>
      <c r="Z9" s="506"/>
      <c r="AA9" s="506"/>
      <c r="AB9" s="506"/>
      <c r="AC9" s="506"/>
      <c r="AD9" s="506"/>
      <c r="AE9" s="506"/>
      <c r="AF9" s="506"/>
      <c r="AG9" s="506"/>
      <c r="AH9" s="506"/>
    </row>
    <row r="10" spans="7:34" s="492" customFormat="1" ht="18.75">
      <c r="G10" s="491"/>
      <c r="H10" s="491"/>
      <c r="L10" s="553"/>
      <c r="M10" s="618" t="s">
        <v>501</v>
      </c>
      <c r="N10" s="667"/>
      <c r="O10" s="1266" t="str">
        <f>IF(IstPub_ch="",IF(IstPub="","",IstPub),IstPub_ch)</f>
        <v>http://tarif.pskov.ru/deystvuyushchie-tarify/teplosnabzhenie</v>
      </c>
      <c r="P10" s="1267"/>
      <c r="Q10" s="1267"/>
      <c r="R10" s="1267"/>
      <c r="S10" s="1267"/>
      <c r="T10" s="1268"/>
      <c r="U10" s="668"/>
      <c r="X10" s="506"/>
      <c r="Y10" s="506"/>
      <c r="Z10" s="506"/>
      <c r="AA10" s="506"/>
      <c r="AB10" s="506"/>
      <c r="AC10" s="506"/>
      <c r="AD10" s="506"/>
      <c r="AE10" s="506"/>
      <c r="AF10" s="506"/>
      <c r="AG10" s="506"/>
      <c r="AH10" s="506"/>
    </row>
    <row r="11" spans="7:34" s="492" customFormat="1" ht="11.25" hidden="1">
      <c r="G11" s="491"/>
      <c r="H11" s="491"/>
      <c r="L11" s="1243"/>
      <c r="M11" s="1243"/>
      <c r="N11" s="489"/>
      <c r="O11" s="1271"/>
      <c r="P11" s="1271"/>
      <c r="Q11" s="1271"/>
      <c r="R11" s="1271"/>
      <c r="S11" s="1271"/>
      <c r="T11" s="1271"/>
      <c r="U11" s="504" t="s">
        <v>373</v>
      </c>
      <c r="X11" s="506"/>
      <c r="Y11" s="506"/>
      <c r="Z11" s="506"/>
      <c r="AA11" s="506"/>
      <c r="AB11" s="506"/>
      <c r="AC11" s="506"/>
      <c r="AD11" s="506"/>
      <c r="AE11" s="506"/>
      <c r="AF11" s="506"/>
      <c r="AG11" s="506"/>
      <c r="AH11" s="506"/>
    </row>
    <row r="12" spans="7:34">
      <c r="J12" s="482"/>
      <c r="K12" s="482"/>
      <c r="L12" s="478"/>
      <c r="M12" s="478"/>
      <c r="N12" s="478"/>
      <c r="O12" s="1270"/>
      <c r="P12" s="1270"/>
      <c r="Q12" s="1270"/>
      <c r="R12" s="1270"/>
      <c r="S12" s="1270"/>
      <c r="T12" s="1270"/>
      <c r="U12" s="1270"/>
    </row>
    <row r="13" spans="7:34">
      <c r="J13" s="482"/>
      <c r="K13" s="482"/>
      <c r="L13" s="1156" t="s">
        <v>454</v>
      </c>
      <c r="M13" s="1156"/>
      <c r="N13" s="1156"/>
      <c r="O13" s="1156"/>
      <c r="P13" s="1156"/>
      <c r="Q13" s="1156"/>
      <c r="R13" s="1156"/>
      <c r="S13" s="1156"/>
      <c r="T13" s="1156"/>
      <c r="U13" s="1156"/>
      <c r="V13" s="1156"/>
      <c r="W13" s="1156" t="s">
        <v>455</v>
      </c>
    </row>
    <row r="14" spans="7:34" ht="14.25" customHeight="1">
      <c r="J14" s="482"/>
      <c r="K14" s="482"/>
      <c r="L14" s="1226" t="s">
        <v>92</v>
      </c>
      <c r="M14" s="1226" t="s">
        <v>638</v>
      </c>
      <c r="N14" s="522"/>
      <c r="O14" s="1227" t="s">
        <v>640</v>
      </c>
      <c r="P14" s="1228"/>
      <c r="Q14" s="1228"/>
      <c r="R14" s="1228"/>
      <c r="S14" s="1228"/>
      <c r="T14" s="1229"/>
      <c r="U14" s="1237" t="s">
        <v>341</v>
      </c>
      <c r="V14" s="1223" t="s">
        <v>275</v>
      </c>
      <c r="W14" s="1156"/>
    </row>
    <row r="15" spans="7:34" s="524" customFormat="1" ht="14.25" customHeight="1">
      <c r="G15" s="532"/>
      <c r="H15" s="532"/>
      <c r="I15" s="532"/>
      <c r="J15" s="530"/>
      <c r="K15" s="530"/>
      <c r="L15" s="1226"/>
      <c r="M15" s="1226"/>
      <c r="N15" s="522"/>
      <c r="O15" s="1232" t="s">
        <v>604</v>
      </c>
      <c r="P15" s="1230" t="s">
        <v>271</v>
      </c>
      <c r="Q15" s="1231"/>
      <c r="R15" s="1235" t="s">
        <v>653</v>
      </c>
      <c r="S15" s="1235"/>
      <c r="T15" s="1236"/>
      <c r="U15" s="1238"/>
      <c r="V15" s="1224"/>
      <c r="W15" s="1156"/>
      <c r="X15" s="586"/>
      <c r="Y15" s="586"/>
      <c r="Z15" s="586"/>
      <c r="AA15" s="586"/>
      <c r="AB15" s="586"/>
      <c r="AC15" s="586"/>
      <c r="AD15" s="586"/>
      <c r="AE15" s="586"/>
      <c r="AF15" s="586"/>
      <c r="AG15" s="586"/>
      <c r="AH15" s="586"/>
    </row>
    <row r="16" spans="7:34" ht="33.75">
      <c r="J16" s="482"/>
      <c r="K16" s="482"/>
      <c r="L16" s="1226"/>
      <c r="M16" s="1226"/>
      <c r="N16" s="521"/>
      <c r="O16" s="1233"/>
      <c r="P16" s="536" t="s">
        <v>764</v>
      </c>
      <c r="Q16" s="536" t="s">
        <v>765</v>
      </c>
      <c r="R16" s="537" t="s">
        <v>274</v>
      </c>
      <c r="S16" s="1221" t="s">
        <v>273</v>
      </c>
      <c r="T16" s="1222"/>
      <c r="U16" s="1239"/>
      <c r="V16" s="1225"/>
      <c r="W16" s="1156"/>
    </row>
    <row r="17" spans="1:34">
      <c r="J17" s="482"/>
      <c r="K17" s="490">
        <v>1</v>
      </c>
      <c r="L17" s="479" t="s">
        <v>93</v>
      </c>
      <c r="M17" s="479" t="s">
        <v>49</v>
      </c>
      <c r="N17" s="497" t="s">
        <v>49</v>
      </c>
      <c r="O17" s="488">
        <f ca="1">OFFSET(O17,0,-1)+1</f>
        <v>3</v>
      </c>
      <c r="P17" s="488">
        <f ca="1">OFFSET(P17,0,-1)+1</f>
        <v>4</v>
      </c>
      <c r="Q17" s="488">
        <f ca="1">OFFSET(Q17,0,-1)+1</f>
        <v>5</v>
      </c>
      <c r="R17" s="488">
        <f ca="1">OFFSET(R17,0,-1)+1</f>
        <v>6</v>
      </c>
      <c r="S17" s="1244">
        <f ca="1">OFFSET(S17,0,-1)+1</f>
        <v>7</v>
      </c>
      <c r="T17" s="1244"/>
      <c r="U17" s="488">
        <f ca="1">OFFSET(U17,0,-2)+1</f>
        <v>8</v>
      </c>
      <c r="V17" s="496">
        <f ca="1">OFFSET(V17,0,-1)</f>
        <v>8</v>
      </c>
      <c r="W17" s="488">
        <f ca="1">OFFSET(W17,0,-1)+1</f>
        <v>9</v>
      </c>
    </row>
    <row r="18" spans="1:34" ht="22.5">
      <c r="A18" s="1245">
        <v>1</v>
      </c>
      <c r="B18" s="941"/>
      <c r="C18" s="941"/>
      <c r="D18" s="941"/>
      <c r="E18" s="942"/>
      <c r="F18" s="943"/>
      <c r="G18" s="943"/>
      <c r="H18" s="943"/>
      <c r="I18" s="944"/>
      <c r="J18" s="939"/>
      <c r="K18" s="946"/>
      <c r="L18" s="594" t="e">
        <f ca="1">mergeValue(A18)</f>
        <v>#NAME?</v>
      </c>
      <c r="M18" s="642" t="s">
        <v>20</v>
      </c>
      <c r="N18" s="581"/>
      <c r="O18" s="1263"/>
      <c r="P18" s="1263"/>
      <c r="Q18" s="1263"/>
      <c r="R18" s="1263"/>
      <c r="S18" s="1263"/>
      <c r="T18" s="1263"/>
      <c r="U18" s="1263"/>
      <c r="V18" s="1263"/>
      <c r="W18" s="631" t="s">
        <v>657</v>
      </c>
    </row>
    <row r="19" spans="1:34" ht="22.5">
      <c r="A19" s="1245"/>
      <c r="B19" s="1245">
        <v>1</v>
      </c>
      <c r="C19" s="941"/>
      <c r="D19" s="941"/>
      <c r="E19" s="943"/>
      <c r="F19" s="943"/>
      <c r="G19" s="943"/>
      <c r="H19" s="943"/>
      <c r="I19" s="938"/>
      <c r="J19" s="937"/>
      <c r="K19" s="940"/>
      <c r="L19" s="594" t="e">
        <f ca="1">mergeValue(A19) &amp;"."&amp; mergeValue(B19)</f>
        <v>#NAME?</v>
      </c>
      <c r="M19" s="547" t="s">
        <v>16</v>
      </c>
      <c r="N19" s="581"/>
      <c r="O19" s="1263"/>
      <c r="P19" s="1263"/>
      <c r="Q19" s="1263"/>
      <c r="R19" s="1263"/>
      <c r="S19" s="1263"/>
      <c r="T19" s="1263"/>
      <c r="U19" s="1263"/>
      <c r="V19" s="1263"/>
      <c r="W19" s="631" t="s">
        <v>477</v>
      </c>
    </row>
    <row r="20" spans="1:34" ht="22.5">
      <c r="A20" s="1245"/>
      <c r="B20" s="1245"/>
      <c r="C20" s="1245">
        <v>1</v>
      </c>
      <c r="D20" s="941"/>
      <c r="E20" s="943"/>
      <c r="F20" s="943"/>
      <c r="G20" s="943"/>
      <c r="H20" s="943"/>
      <c r="I20" s="945"/>
      <c r="J20" s="937"/>
      <c r="K20" s="940"/>
      <c r="L20" s="594" t="e">
        <f ca="1">mergeValue(A20) &amp;"."&amp; mergeValue(B20)&amp;"."&amp; mergeValue(C20)</f>
        <v>#NAME?</v>
      </c>
      <c r="M20" s="548" t="s">
        <v>7</v>
      </c>
      <c r="N20" s="581"/>
      <c r="O20" s="1263"/>
      <c r="P20" s="1263"/>
      <c r="Q20" s="1263"/>
      <c r="R20" s="1263"/>
      <c r="S20" s="1263"/>
      <c r="T20" s="1263"/>
      <c r="U20" s="1263"/>
      <c r="V20" s="1263"/>
      <c r="W20" s="631" t="s">
        <v>632</v>
      </c>
    </row>
    <row r="21" spans="1:34" ht="22.5">
      <c r="A21" s="1245"/>
      <c r="B21" s="1245"/>
      <c r="C21" s="1245"/>
      <c r="D21" s="1245">
        <v>1</v>
      </c>
      <c r="E21" s="943"/>
      <c r="F21" s="943"/>
      <c r="G21" s="943"/>
      <c r="H21" s="943"/>
      <c r="I21" s="945"/>
      <c r="J21" s="937"/>
      <c r="K21" s="940"/>
      <c r="L21" s="594" t="e">
        <f ca="1">mergeValue(A21) &amp;"."&amp; mergeValue(B21)&amp;"."&amp; mergeValue(C21)&amp;"."&amp; mergeValue(D21)</f>
        <v>#NAME?</v>
      </c>
      <c r="M21" s="549" t="s">
        <v>22</v>
      </c>
      <c r="N21" s="581"/>
      <c r="O21" s="1263"/>
      <c r="P21" s="1263"/>
      <c r="Q21" s="1263"/>
      <c r="R21" s="1263"/>
      <c r="S21" s="1263"/>
      <c r="T21" s="1263"/>
      <c r="U21" s="1263"/>
      <c r="V21" s="1263"/>
      <c r="W21" s="631" t="s">
        <v>633</v>
      </c>
    </row>
    <row r="22" spans="1:34" ht="11.25" hidden="1" customHeight="1">
      <c r="A22" s="1245"/>
      <c r="B22" s="1245"/>
      <c r="C22" s="1245"/>
      <c r="D22" s="1245"/>
      <c r="E22" s="1245">
        <v>1</v>
      </c>
      <c r="F22" s="943"/>
      <c r="G22" s="943"/>
      <c r="H22" s="941">
        <v>1</v>
      </c>
      <c r="I22" s="1245">
        <v>1</v>
      </c>
      <c r="J22" s="943"/>
      <c r="K22" s="948"/>
      <c r="L22" s="594"/>
      <c r="M22" s="555"/>
      <c r="N22" s="582"/>
      <c r="O22" s="632"/>
      <c r="P22" s="632"/>
      <c r="Q22" s="632"/>
      <c r="R22" s="632"/>
      <c r="S22" s="632"/>
      <c r="T22" s="632"/>
      <c r="U22" s="632"/>
      <c r="V22" s="509"/>
      <c r="W22" s="560"/>
    </row>
    <row r="23" spans="1:34" ht="90">
      <c r="A23" s="1245"/>
      <c r="B23" s="1245"/>
      <c r="C23" s="1245"/>
      <c r="D23" s="1245"/>
      <c r="E23" s="1245"/>
      <c r="F23" s="1245">
        <v>1</v>
      </c>
      <c r="G23" s="941"/>
      <c r="H23" s="941"/>
      <c r="I23" s="1245"/>
      <c r="J23" s="1245">
        <v>1</v>
      </c>
      <c r="K23" s="949"/>
      <c r="L23" s="594" t="e">
        <f ca="1">mergeValue(A23) &amp;"."&amp; mergeValue(B23)&amp;"."&amp; mergeValue(C23)&amp;"."&amp; mergeValue(D23)&amp;"."&amp;  mergeValue(F23)</f>
        <v>#NAME?</v>
      </c>
      <c r="M23" s="556" t="s">
        <v>10</v>
      </c>
      <c r="N23" s="582"/>
      <c r="O23" s="1247"/>
      <c r="P23" s="1247"/>
      <c r="Q23" s="1247"/>
      <c r="R23" s="1247"/>
      <c r="S23" s="1247"/>
      <c r="T23" s="1247"/>
      <c r="U23" s="1247"/>
      <c r="V23" s="1247"/>
      <c r="W23" s="631" t="s">
        <v>634</v>
      </c>
      <c r="Y23" s="505" t="e">
        <f ca="1">strCheckUnique(Z23:Z26)</f>
        <v>#NAME?</v>
      </c>
      <c r="AA23" s="505"/>
    </row>
    <row r="24" spans="1:34" ht="189" customHeight="1">
      <c r="A24" s="1245"/>
      <c r="B24" s="1245"/>
      <c r="C24" s="1245"/>
      <c r="D24" s="1245"/>
      <c r="E24" s="1245"/>
      <c r="F24" s="1245"/>
      <c r="G24" s="941">
        <v>1</v>
      </c>
      <c r="H24" s="941"/>
      <c r="I24" s="1245"/>
      <c r="J24" s="1245"/>
      <c r="K24" s="949">
        <v>1</v>
      </c>
      <c r="L24" s="594" t="e">
        <f ca="1">mergeValue(A24) &amp;"."&amp; mergeValue(B24)&amp;"."&amp; mergeValue(C24)&amp;"."&amp; mergeValue(D24)&amp;"."&amp; mergeValue(F24)&amp;"."&amp; mergeValue(G24)</f>
        <v>#NAME?</v>
      </c>
      <c r="M24" s="1070"/>
      <c r="N24" s="587"/>
      <c r="O24" s="563"/>
      <c r="P24" s="563"/>
      <c r="Q24" s="1095"/>
      <c r="R24" s="1251"/>
      <c r="S24" s="1241" t="s">
        <v>84</v>
      </c>
      <c r="T24" s="1251"/>
      <c r="U24" s="1241" t="s">
        <v>85</v>
      </c>
      <c r="V24" s="579"/>
      <c r="W24" s="1216" t="s">
        <v>658</v>
      </c>
      <c r="X24" s="501" t="e">
        <f ca="1">strCheckDate(O25:V25)</f>
        <v>#NAME?</v>
      </c>
      <c r="Y24" s="505"/>
      <c r="Z24" s="505" t="str">
        <f>IF(M24="","",M24 )</f>
        <v/>
      </c>
      <c r="AA24" s="505"/>
      <c r="AB24" s="505"/>
      <c r="AC24" s="505"/>
    </row>
    <row r="25" spans="1:34" ht="11.25" hidden="1">
      <c r="A25" s="1245"/>
      <c r="B25" s="1245"/>
      <c r="C25" s="1245"/>
      <c r="D25" s="1245"/>
      <c r="E25" s="1245"/>
      <c r="F25" s="1245"/>
      <c r="G25" s="941"/>
      <c r="H25" s="941"/>
      <c r="I25" s="1245"/>
      <c r="J25" s="1245"/>
      <c r="K25" s="949"/>
      <c r="L25" s="601"/>
      <c r="M25" s="647"/>
      <c r="N25" s="587"/>
      <c r="O25" s="563"/>
      <c r="P25" s="563"/>
      <c r="Q25" s="585" t="str">
        <f>R24 &amp; "-" &amp; T24</f>
        <v>-</v>
      </c>
      <c r="R25" s="1240"/>
      <c r="S25" s="1241"/>
      <c r="T25" s="1240"/>
      <c r="U25" s="1241"/>
      <c r="V25" s="579"/>
      <c r="W25" s="1217"/>
    </row>
    <row r="26" spans="1:34" s="476" customFormat="1" ht="15" customHeight="1">
      <c r="A26" s="1245"/>
      <c r="B26" s="1245"/>
      <c r="C26" s="1245"/>
      <c r="D26" s="1245"/>
      <c r="E26" s="1245"/>
      <c r="F26" s="1245"/>
      <c r="G26" s="943"/>
      <c r="H26" s="941"/>
      <c r="I26" s="1245"/>
      <c r="J26" s="1245"/>
      <c r="K26" s="948"/>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4" s="476" customFormat="1" ht="15" customHeight="1">
      <c r="A27" s="1245"/>
      <c r="B27" s="1245"/>
      <c r="C27" s="1245"/>
      <c r="D27" s="1245"/>
      <c r="E27" s="1245"/>
      <c r="F27" s="943"/>
      <c r="G27" s="943"/>
      <c r="H27" s="941"/>
      <c r="I27" s="1245"/>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5"/>
      <c r="B28" s="1245"/>
      <c r="C28" s="1245"/>
      <c r="D28" s="1245"/>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5"/>
      <c r="B29" s="1245"/>
      <c r="C29" s="1245"/>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5"/>
      <c r="B30" s="1245"/>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5"/>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10" t="s">
        <v>491</v>
      </c>
      <c r="G2" s="1211"/>
      <c r="H2" s="1212"/>
      <c r="I2" s="641"/>
    </row>
    <row r="3" spans="1:20" ht="3" customHeight="1"/>
    <row r="4" spans="1:20" s="571" customFormat="1" ht="11.25">
      <c r="A4" s="591"/>
      <c r="B4" s="591"/>
      <c r="C4" s="591"/>
      <c r="D4" s="591"/>
      <c r="F4" s="1156" t="s">
        <v>454</v>
      </c>
      <c r="G4" s="1156"/>
      <c r="H4" s="1156"/>
      <c r="I4" s="1213"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13"/>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14">
        <v>1</v>
      </c>
      <c r="B8" s="591"/>
      <c r="C8" s="591"/>
      <c r="D8" s="591"/>
      <c r="F8" s="617" t="e">
        <f ca="1">"2." &amp;mergeValue(A8)</f>
        <v>#NAME?</v>
      </c>
      <c r="G8" s="633" t="s">
        <v>494</v>
      </c>
      <c r="H8" s="605"/>
      <c r="I8" s="582" t="s">
        <v>589</v>
      </c>
      <c r="J8" s="616"/>
      <c r="K8" s="591"/>
      <c r="L8" s="591"/>
      <c r="M8" s="591"/>
      <c r="N8" s="591"/>
      <c r="O8" s="591"/>
      <c r="P8" s="591"/>
      <c r="Q8" s="591"/>
      <c r="R8" s="591"/>
      <c r="S8" s="591"/>
      <c r="T8" s="591"/>
    </row>
    <row r="9" spans="1:20" s="571" customFormat="1" ht="22.5">
      <c r="A9" s="1214"/>
      <c r="B9" s="591"/>
      <c r="C9" s="591"/>
      <c r="D9" s="591"/>
      <c r="F9" s="617" t="e">
        <f ca="1">"3." &amp;mergeValue(A9)</f>
        <v>#NAME?</v>
      </c>
      <c r="G9" s="633" t="s">
        <v>495</v>
      </c>
      <c r="H9" s="605"/>
      <c r="I9" s="582" t="s">
        <v>587</v>
      </c>
      <c r="J9" s="616"/>
      <c r="K9" s="591"/>
      <c r="L9" s="591"/>
      <c r="M9" s="591"/>
      <c r="N9" s="591"/>
      <c r="O9" s="591"/>
      <c r="P9" s="591"/>
      <c r="Q9" s="591"/>
      <c r="R9" s="591"/>
      <c r="S9" s="591"/>
      <c r="T9" s="591"/>
    </row>
    <row r="10" spans="1:20" s="571" customFormat="1" ht="22.5">
      <c r="A10" s="1214"/>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c r="O11" s="591"/>
      <c r="P11" s="591"/>
      <c r="Q11" s="591"/>
      <c r="R11" s="591"/>
      <c r="S11" s="591"/>
      <c r="T11" s="591"/>
    </row>
    <row r="12" spans="1:20"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c r="O13" s="591"/>
      <c r="P13" s="591"/>
      <c r="Q13" s="591"/>
      <c r="R13" s="591"/>
      <c r="S13" s="591"/>
      <c r="T13" s="591"/>
    </row>
    <row r="14" spans="1:20" s="571" customFormat="1" ht="18.75">
      <c r="A14" s="1214"/>
      <c r="B14" s="1214"/>
      <c r="C14" s="1214"/>
      <c r="D14" s="624"/>
      <c r="F14" s="620"/>
      <c r="G14" s="551" t="s">
        <v>4</v>
      </c>
      <c r="H14" s="625"/>
      <c r="I14" s="1215"/>
      <c r="J14" s="616"/>
      <c r="K14" s="591"/>
      <c r="L14" s="591"/>
      <c r="M14" s="591"/>
      <c r="N14" s="591"/>
      <c r="O14" s="591"/>
      <c r="P14" s="591"/>
      <c r="Q14" s="591"/>
      <c r="R14" s="591"/>
      <c r="S14" s="591"/>
      <c r="T14" s="591"/>
    </row>
    <row r="15" spans="1:20" s="571" customFormat="1" ht="18.75">
      <c r="A15" s="1214"/>
      <c r="B15" s="1214"/>
      <c r="C15" s="624"/>
      <c r="D15" s="624"/>
      <c r="F15" s="635"/>
      <c r="G15" s="578" t="s">
        <v>403</v>
      </c>
      <c r="H15" s="636"/>
      <c r="I15" s="637"/>
      <c r="J15" s="616"/>
      <c r="K15" s="591"/>
      <c r="L15" s="591"/>
      <c r="M15" s="591"/>
      <c r="N15" s="591"/>
      <c r="O15" s="591"/>
      <c r="P15" s="591"/>
      <c r="Q15" s="591"/>
      <c r="R15" s="591"/>
      <c r="S15" s="591"/>
      <c r="T15" s="591"/>
    </row>
    <row r="16" spans="1:20" s="571" customFormat="1" ht="18.75">
      <c r="A16" s="1214"/>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9" t="s">
        <v>592</v>
      </c>
      <c r="H19" s="1209"/>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42" t="s">
        <v>656</v>
      </c>
      <c r="M5" s="1242"/>
      <c r="N5" s="1242"/>
      <c r="O5" s="1242"/>
      <c r="P5" s="1242"/>
      <c r="Q5" s="1242"/>
      <c r="R5" s="1242"/>
      <c r="S5" s="1242"/>
      <c r="T5" s="1242"/>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66" t="str">
        <f>IF(NameOrPr_ch="",IF(NameOrPr="","",NameOrPr),NameOrPr_ch)</f>
        <v>Государственный комитет Псковской области по тарифам и энергетике</v>
      </c>
      <c r="P7" s="1267"/>
      <c r="Q7" s="1267"/>
      <c r="R7" s="1267"/>
      <c r="S7" s="1267"/>
      <c r="T7" s="126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595</v>
      </c>
      <c r="N8" s="667"/>
      <c r="O8" s="1266" t="str">
        <f>IF(datePr_ch="",IF(datePr="","",datePr),datePr_ch)</f>
        <v>11.12.2019</v>
      </c>
      <c r="P8" s="1267"/>
      <c r="Q8" s="1267"/>
      <c r="R8" s="1267"/>
      <c r="S8" s="1267"/>
      <c r="T8" s="126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594</v>
      </c>
      <c r="N9" s="667"/>
      <c r="O9" s="1266" t="str">
        <f>IF(numberPr_ch="",IF(numberPr="","",numberPr),numberPr_ch)</f>
        <v>№223-т от 11.12.2019; №247-т от 17.12.2019</v>
      </c>
      <c r="P9" s="1267"/>
      <c r="Q9" s="1267"/>
      <c r="R9" s="1267"/>
      <c r="S9" s="1267"/>
      <c r="T9" s="126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66" t="str">
        <f>IF(IstPub_ch="",IF(IstPub="","",IstPub),IstPub_ch)</f>
        <v>http://tarif.pskov.ru/deystvuyushchie-tarify/teplosnabzhenie</v>
      </c>
      <c r="P10" s="1267"/>
      <c r="Q10" s="1267"/>
      <c r="R10" s="1267"/>
      <c r="S10" s="1267"/>
      <c r="T10" s="126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70"/>
      <c r="P12" s="1270"/>
      <c r="Q12" s="1270"/>
      <c r="R12" s="1270"/>
      <c r="S12" s="1270"/>
      <c r="T12" s="1270"/>
      <c r="U12" s="1270"/>
    </row>
    <row r="13" spans="1:34">
      <c r="J13" s="482"/>
      <c r="K13" s="482"/>
      <c r="L13" s="1156" t="s">
        <v>454</v>
      </c>
      <c r="M13" s="1156"/>
      <c r="N13" s="1156"/>
      <c r="O13" s="1156"/>
      <c r="P13" s="1156"/>
      <c r="Q13" s="1156"/>
      <c r="R13" s="1156"/>
      <c r="S13" s="1156"/>
      <c r="T13" s="1156"/>
      <c r="U13" s="1156"/>
      <c r="V13" s="1156"/>
      <c r="W13" s="1156" t="s">
        <v>455</v>
      </c>
    </row>
    <row r="14" spans="1:34" ht="14.25" customHeight="1">
      <c r="J14" s="482"/>
      <c r="K14" s="482"/>
      <c r="L14" s="1226" t="s">
        <v>92</v>
      </c>
      <c r="M14" s="1226" t="s">
        <v>638</v>
      </c>
      <c r="N14" s="522"/>
      <c r="O14" s="1227" t="s">
        <v>640</v>
      </c>
      <c r="P14" s="1228"/>
      <c r="Q14" s="1228"/>
      <c r="R14" s="1228"/>
      <c r="S14" s="1228"/>
      <c r="T14" s="1229"/>
      <c r="U14" s="1237" t="s">
        <v>341</v>
      </c>
      <c r="V14" s="1223" t="s">
        <v>275</v>
      </c>
      <c r="W14" s="1156"/>
    </row>
    <row r="15" spans="1:34" s="524" customFormat="1" ht="14.25" customHeight="1">
      <c r="A15" s="586"/>
      <c r="B15" s="586"/>
      <c r="C15" s="586"/>
      <c r="D15" s="586"/>
      <c r="E15" s="586"/>
      <c r="F15" s="586"/>
      <c r="G15" s="592"/>
      <c r="H15" s="592"/>
      <c r="I15" s="532"/>
      <c r="J15" s="530"/>
      <c r="K15" s="530"/>
      <c r="L15" s="1226"/>
      <c r="M15" s="1226"/>
      <c r="N15" s="522"/>
      <c r="O15" s="1232" t="s">
        <v>771</v>
      </c>
      <c r="P15" s="1230" t="s">
        <v>271</v>
      </c>
      <c r="Q15" s="1231"/>
      <c r="R15" s="1235" t="s">
        <v>653</v>
      </c>
      <c r="S15" s="1235"/>
      <c r="T15" s="1236"/>
      <c r="U15" s="1238"/>
      <c r="V15" s="1224"/>
      <c r="W15" s="1156"/>
      <c r="X15" s="586"/>
      <c r="Y15" s="586"/>
      <c r="Z15" s="586"/>
      <c r="AA15" s="586"/>
      <c r="AB15" s="586"/>
      <c r="AC15" s="586"/>
      <c r="AD15" s="586"/>
      <c r="AE15" s="586"/>
      <c r="AF15" s="586"/>
      <c r="AG15" s="586"/>
      <c r="AH15" s="586"/>
    </row>
    <row r="16" spans="1:34" ht="33.75">
      <c r="J16" s="482"/>
      <c r="K16" s="482"/>
      <c r="L16" s="1226"/>
      <c r="M16" s="1226"/>
      <c r="N16" s="521"/>
      <c r="O16" s="1233"/>
      <c r="P16" s="536" t="s">
        <v>764</v>
      </c>
      <c r="Q16" s="536" t="s">
        <v>765</v>
      </c>
      <c r="R16" s="537" t="s">
        <v>274</v>
      </c>
      <c r="S16" s="1221" t="s">
        <v>273</v>
      </c>
      <c r="T16" s="1222"/>
      <c r="U16" s="1239"/>
      <c r="V16" s="1225"/>
      <c r="W16" s="1156"/>
    </row>
    <row r="17" spans="1:35">
      <c r="J17" s="482"/>
      <c r="K17" s="490">
        <v>1</v>
      </c>
      <c r="L17" s="526" t="s">
        <v>93</v>
      </c>
      <c r="M17" s="526" t="s">
        <v>49</v>
      </c>
      <c r="N17" s="497" t="s">
        <v>49</v>
      </c>
      <c r="O17" s="488">
        <f ca="1">OFFSET(O17,0,-1)+1</f>
        <v>3</v>
      </c>
      <c r="P17" s="488">
        <f ca="1">OFFSET(P17,0,-1)+1</f>
        <v>4</v>
      </c>
      <c r="Q17" s="488">
        <f ca="1">OFFSET(Q17,0,-1)+1</f>
        <v>5</v>
      </c>
      <c r="R17" s="488">
        <f ca="1">OFFSET(R17,0,-1)+1</f>
        <v>6</v>
      </c>
      <c r="S17" s="1244">
        <f ca="1">OFFSET(S17,0,-1)+1</f>
        <v>7</v>
      </c>
      <c r="T17" s="1244"/>
      <c r="U17" s="488">
        <f ca="1">OFFSET(U17,0,-2)+1</f>
        <v>8</v>
      </c>
      <c r="V17" s="652">
        <f ca="1">OFFSET(V17,0,-1)</f>
        <v>8</v>
      </c>
      <c r="W17" s="488">
        <f ca="1">OFFSET(W17,0,-1)+1</f>
        <v>9</v>
      </c>
    </row>
    <row r="18" spans="1:35" ht="22.5">
      <c r="A18" s="1245">
        <v>1</v>
      </c>
      <c r="B18" s="959"/>
      <c r="C18" s="959"/>
      <c r="D18" s="959"/>
      <c r="E18" s="960"/>
      <c r="F18" s="961"/>
      <c r="G18" s="961"/>
      <c r="H18" s="961"/>
      <c r="I18" s="962"/>
      <c r="J18" s="957"/>
      <c r="K18" s="964"/>
      <c r="L18" s="594" t="e">
        <f ca="1">mergeValue(A18)</f>
        <v>#NAME?</v>
      </c>
      <c r="M18" s="642" t="s">
        <v>20</v>
      </c>
      <c r="N18" s="581"/>
      <c r="O18" s="1263"/>
      <c r="P18" s="1263"/>
      <c r="Q18" s="1263"/>
      <c r="R18" s="1263"/>
      <c r="S18" s="1263"/>
      <c r="T18" s="1263"/>
      <c r="U18" s="1263"/>
      <c r="V18" s="1263"/>
      <c r="W18" s="631" t="s">
        <v>657</v>
      </c>
    </row>
    <row r="19" spans="1:35" ht="22.5">
      <c r="A19" s="1245"/>
      <c r="B19" s="1245">
        <v>1</v>
      </c>
      <c r="C19" s="959"/>
      <c r="D19" s="959"/>
      <c r="E19" s="961"/>
      <c r="F19" s="961"/>
      <c r="G19" s="961"/>
      <c r="H19" s="961"/>
      <c r="I19" s="956"/>
      <c r="J19" s="955"/>
      <c r="K19" s="958"/>
      <c r="L19" s="594" t="e">
        <f ca="1">mergeValue(A19) &amp;"."&amp; mergeValue(B19)</f>
        <v>#NAME?</v>
      </c>
      <c r="M19" s="547" t="s">
        <v>16</v>
      </c>
      <c r="N19" s="581"/>
      <c r="O19" s="1263"/>
      <c r="P19" s="1263"/>
      <c r="Q19" s="1263"/>
      <c r="R19" s="1263"/>
      <c r="S19" s="1263"/>
      <c r="T19" s="1263"/>
      <c r="U19" s="1263"/>
      <c r="V19" s="1263"/>
      <c r="W19" s="631" t="s">
        <v>477</v>
      </c>
    </row>
    <row r="20" spans="1:35" ht="22.5">
      <c r="A20" s="1245"/>
      <c r="B20" s="1245"/>
      <c r="C20" s="1245">
        <v>1</v>
      </c>
      <c r="D20" s="959"/>
      <c r="E20" s="961"/>
      <c r="F20" s="961"/>
      <c r="G20" s="961"/>
      <c r="H20" s="961"/>
      <c r="I20" s="963"/>
      <c r="J20" s="955"/>
      <c r="K20" s="958"/>
      <c r="L20" s="594" t="e">
        <f ca="1">mergeValue(A20) &amp;"."&amp; mergeValue(B20)&amp;"."&amp; mergeValue(C20)</f>
        <v>#NAME?</v>
      </c>
      <c r="M20" s="548" t="s">
        <v>7</v>
      </c>
      <c r="N20" s="581"/>
      <c r="O20" s="1263"/>
      <c r="P20" s="1263"/>
      <c r="Q20" s="1263"/>
      <c r="R20" s="1263"/>
      <c r="S20" s="1263"/>
      <c r="T20" s="1263"/>
      <c r="U20" s="1263"/>
      <c r="V20" s="1263"/>
      <c r="W20" s="631" t="s">
        <v>632</v>
      </c>
    </row>
    <row r="21" spans="1:35" ht="22.5">
      <c r="A21" s="1245"/>
      <c r="B21" s="1245"/>
      <c r="C21" s="1245"/>
      <c r="D21" s="1245">
        <v>1</v>
      </c>
      <c r="E21" s="961"/>
      <c r="F21" s="961"/>
      <c r="G21" s="961"/>
      <c r="H21" s="961"/>
      <c r="I21" s="963"/>
      <c r="J21" s="955"/>
      <c r="K21" s="958"/>
      <c r="L21" s="594" t="e">
        <f ca="1">mergeValue(A21) &amp;"."&amp; mergeValue(B21)&amp;"."&amp; mergeValue(C21)&amp;"."&amp; mergeValue(D21)</f>
        <v>#NAME?</v>
      </c>
      <c r="M21" s="549" t="s">
        <v>22</v>
      </c>
      <c r="N21" s="581"/>
      <c r="O21" s="1263"/>
      <c r="P21" s="1263"/>
      <c r="Q21" s="1263"/>
      <c r="R21" s="1263"/>
      <c r="S21" s="1263"/>
      <c r="T21" s="1263"/>
      <c r="U21" s="1263"/>
      <c r="V21" s="1263"/>
      <c r="W21" s="631" t="s">
        <v>633</v>
      </c>
    </row>
    <row r="22" spans="1:35" ht="11.25" hidden="1" customHeight="1">
      <c r="A22" s="1245"/>
      <c r="B22" s="1245"/>
      <c r="C22" s="1245"/>
      <c r="D22" s="1245"/>
      <c r="E22" s="1245">
        <v>1</v>
      </c>
      <c r="F22" s="961"/>
      <c r="G22" s="961"/>
      <c r="H22" s="959">
        <v>1</v>
      </c>
      <c r="I22" s="1245">
        <v>1</v>
      </c>
      <c r="J22" s="961"/>
      <c r="K22" s="966"/>
      <c r="L22" s="594"/>
      <c r="M22" s="555"/>
      <c r="N22" s="582"/>
      <c r="O22" s="632"/>
      <c r="P22" s="632"/>
      <c r="Q22" s="632"/>
      <c r="R22" s="632"/>
      <c r="S22" s="632"/>
      <c r="T22" s="632"/>
      <c r="U22" s="632"/>
      <c r="V22" s="509"/>
      <c r="W22" s="560"/>
    </row>
    <row r="23" spans="1:35" ht="90">
      <c r="A23" s="1245"/>
      <c r="B23" s="1245"/>
      <c r="C23" s="1245"/>
      <c r="D23" s="1245"/>
      <c r="E23" s="1245"/>
      <c r="F23" s="1245">
        <v>1</v>
      </c>
      <c r="G23" s="959"/>
      <c r="H23" s="959"/>
      <c r="I23" s="1245"/>
      <c r="J23" s="1245">
        <v>1</v>
      </c>
      <c r="K23" s="967"/>
      <c r="L23" s="594" t="e">
        <f ca="1">mergeValue(A23) &amp;"."&amp; mergeValue(B23)&amp;"."&amp; mergeValue(C23)&amp;"."&amp; mergeValue(D23)&amp;"."&amp;  mergeValue(F23)</f>
        <v>#NAME?</v>
      </c>
      <c r="M23" s="556" t="s">
        <v>10</v>
      </c>
      <c r="N23" s="582"/>
      <c r="O23" s="1247"/>
      <c r="P23" s="1247"/>
      <c r="Q23" s="1247"/>
      <c r="R23" s="1247"/>
      <c r="S23" s="1247"/>
      <c r="T23" s="1247"/>
      <c r="U23" s="1247"/>
      <c r="V23" s="1247"/>
      <c r="W23" s="631" t="s">
        <v>634</v>
      </c>
      <c r="Y23" s="505" t="e">
        <f ca="1">strCheckUnique(Z23:Z26)</f>
        <v>#NAME?</v>
      </c>
      <c r="AA23" s="505"/>
    </row>
    <row r="24" spans="1:35" ht="189" customHeight="1">
      <c r="A24" s="1245"/>
      <c r="B24" s="1245"/>
      <c r="C24" s="1245"/>
      <c r="D24" s="1245"/>
      <c r="E24" s="1245"/>
      <c r="F24" s="1245"/>
      <c r="G24" s="959">
        <v>1</v>
      </c>
      <c r="H24" s="959"/>
      <c r="I24" s="1245"/>
      <c r="J24" s="1245"/>
      <c r="K24" s="967">
        <v>1</v>
      </c>
      <c r="L24" s="594" t="e">
        <f ca="1">mergeValue(A24) &amp;"."&amp; mergeValue(B24)&amp;"."&amp; mergeValue(C24)&amp;"."&amp; mergeValue(D24)&amp;"."&amp; mergeValue(F24)&amp;"."&amp; mergeValue(G24)</f>
        <v>#NAME?</v>
      </c>
      <c r="M24" s="1070"/>
      <c r="N24" s="587"/>
      <c r="O24" s="563"/>
      <c r="P24" s="563"/>
      <c r="Q24" s="1095"/>
      <c r="R24" s="1251"/>
      <c r="S24" s="1241" t="s">
        <v>84</v>
      </c>
      <c r="T24" s="1251"/>
      <c r="U24" s="1241" t="s">
        <v>85</v>
      </c>
      <c r="V24" s="579"/>
      <c r="W24" s="1216" t="s">
        <v>658</v>
      </c>
      <c r="X24" s="501" t="e">
        <f ca="1">strCheckDate(O25:V25)</f>
        <v>#NAME?</v>
      </c>
      <c r="Y24" s="505"/>
      <c r="Z24" s="505" t="str">
        <f>IF(M24="","",M24 )</f>
        <v/>
      </c>
      <c r="AA24" s="505"/>
      <c r="AB24" s="505"/>
      <c r="AC24" s="505"/>
    </row>
    <row r="25" spans="1:35" ht="11.25" hidden="1">
      <c r="A25" s="1245"/>
      <c r="B25" s="1245"/>
      <c r="C25" s="1245"/>
      <c r="D25" s="1245"/>
      <c r="E25" s="1245"/>
      <c r="F25" s="1245"/>
      <c r="G25" s="959"/>
      <c r="H25" s="959"/>
      <c r="I25" s="1245"/>
      <c r="J25" s="1245"/>
      <c r="K25" s="967"/>
      <c r="L25" s="601"/>
      <c r="M25" s="647"/>
      <c r="N25" s="587"/>
      <c r="O25" s="563"/>
      <c r="P25" s="563"/>
      <c r="Q25" s="585" t="str">
        <f>R24 &amp; "-" &amp; T24</f>
        <v>-</v>
      </c>
      <c r="R25" s="1240"/>
      <c r="S25" s="1241"/>
      <c r="T25" s="1240"/>
      <c r="U25" s="1241"/>
      <c r="V25" s="579"/>
      <c r="W25" s="1217"/>
    </row>
    <row r="26" spans="1:35" s="476" customFormat="1" ht="15" customHeight="1">
      <c r="A26" s="1245"/>
      <c r="B26" s="1245"/>
      <c r="C26" s="1245"/>
      <c r="D26" s="1245"/>
      <c r="E26" s="1245"/>
      <c r="F26" s="1245"/>
      <c r="G26" s="961"/>
      <c r="H26" s="959"/>
      <c r="I26" s="1245"/>
      <c r="J26" s="1245"/>
      <c r="K26" s="966"/>
      <c r="L26" s="539"/>
      <c r="M26" s="557" t="s">
        <v>25</v>
      </c>
      <c r="N26" s="552"/>
      <c r="O26" s="546"/>
      <c r="P26" s="546"/>
      <c r="Q26" s="546"/>
      <c r="R26" s="574"/>
      <c r="S26" s="565"/>
      <c r="T26" s="564"/>
      <c r="U26" s="552"/>
      <c r="V26" s="561"/>
      <c r="W26" s="1218"/>
      <c r="X26" s="502"/>
      <c r="Y26" s="502"/>
      <c r="Z26" s="502"/>
      <c r="AA26" s="502"/>
      <c r="AB26" s="502"/>
      <c r="AC26" s="502"/>
      <c r="AD26" s="502"/>
      <c r="AE26" s="502"/>
      <c r="AF26" s="502"/>
      <c r="AG26" s="502"/>
      <c r="AH26" s="502"/>
    </row>
    <row r="27" spans="1:35" s="476" customFormat="1" ht="15" customHeight="1">
      <c r="A27" s="1245"/>
      <c r="B27" s="1245"/>
      <c r="C27" s="1245"/>
      <c r="D27" s="1245"/>
      <c r="E27" s="1245"/>
      <c r="F27" s="961"/>
      <c r="G27" s="961"/>
      <c r="H27" s="959"/>
      <c r="I27" s="1245"/>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5"/>
      <c r="B28" s="1245"/>
      <c r="C28" s="1245"/>
      <c r="D28" s="1245"/>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5"/>
      <c r="B29" s="1245"/>
      <c r="C29" s="1245"/>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5"/>
      <c r="B30" s="1245"/>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5"/>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9" t="s">
        <v>659</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68</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17.12.2019</v>
      </c>
      <c r="I7" s="196" t="s">
        <v>493</v>
      </c>
      <c r="J7" s="333"/>
      <c r="K7" s="213"/>
      <c r="L7" s="213"/>
      <c r="M7" s="213"/>
      <c r="N7" s="213"/>
      <c r="O7" s="213"/>
      <c r="P7" s="213"/>
      <c r="Q7" s="213"/>
      <c r="R7" s="213"/>
      <c r="S7" s="213"/>
      <c r="T7" s="213"/>
    </row>
    <row r="8" spans="1:20" s="190" customFormat="1" ht="45">
      <c r="A8" s="1214">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e">
        <f ca="1">"4."&amp;mergeValue(A11) &amp;"."&amp;mergeValue(B11)</f>
        <v>#NAME?</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e">
        <f ca="1">"4."&amp;mergeValue(A13) &amp;"."&amp;mergeValue(B13)&amp;"."&amp;mergeValue(C13)&amp;"."&amp;mergeValue(D13)</f>
        <v>#NAME?</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42" t="s">
        <v>665</v>
      </c>
      <c r="M5" s="1242"/>
      <c r="N5" s="1242"/>
      <c r="O5" s="1242"/>
      <c r="P5" s="1242"/>
      <c r="Q5" s="1242"/>
      <c r="R5" s="1242"/>
      <c r="S5" s="1242"/>
      <c r="T5" s="1242"/>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66" t="str">
        <f>IF(NameOrPr_ch="",IF(NameOrPr="","",NameOrPr),NameOrPr_ch)</f>
        <v>Государственный комитет Псковской области по тарифам и энергетике</v>
      </c>
      <c r="P7" s="1267"/>
      <c r="Q7" s="1267"/>
      <c r="R7" s="1267"/>
      <c r="S7" s="1267"/>
      <c r="T7" s="1268"/>
      <c r="U7" s="670"/>
      <c r="V7" s="525"/>
      <c r="AC7" s="586"/>
      <c r="AD7" s="586"/>
      <c r="AE7" s="586"/>
      <c r="AF7" s="586"/>
      <c r="AG7" s="586"/>
    </row>
    <row r="8" spans="1:33" s="492" customFormat="1" ht="18.75">
      <c r="A8" s="506"/>
      <c r="B8" s="506"/>
      <c r="C8" s="506"/>
      <c r="D8" s="506"/>
      <c r="E8" s="506"/>
      <c r="F8" s="506"/>
      <c r="G8" s="506"/>
      <c r="H8" s="506"/>
      <c r="L8" s="500"/>
      <c r="M8" s="618" t="s">
        <v>595</v>
      </c>
      <c r="N8" s="667"/>
      <c r="O8" s="1266" t="str">
        <f>IF(datePr_ch="",IF(datePr="","",datePr),datePr_ch)</f>
        <v>11.12.2019</v>
      </c>
      <c r="P8" s="1267"/>
      <c r="Q8" s="1267"/>
      <c r="R8" s="1267"/>
      <c r="S8" s="1267"/>
      <c r="T8" s="1268"/>
      <c r="U8" s="668"/>
      <c r="V8" s="487"/>
      <c r="AC8" s="506"/>
      <c r="AD8" s="506"/>
      <c r="AE8" s="506"/>
      <c r="AF8" s="506"/>
      <c r="AG8" s="506"/>
    </row>
    <row r="9" spans="1:33" s="492" customFormat="1" ht="18.75">
      <c r="A9" s="506"/>
      <c r="B9" s="506"/>
      <c r="C9" s="506"/>
      <c r="D9" s="506"/>
      <c r="E9" s="506"/>
      <c r="F9" s="506"/>
      <c r="G9" s="506"/>
      <c r="H9" s="506"/>
      <c r="L9" s="553"/>
      <c r="M9" s="618" t="s">
        <v>594</v>
      </c>
      <c r="N9" s="667"/>
      <c r="O9" s="1266" t="str">
        <f>IF(numberPr_ch="",IF(numberPr="","",numberPr),numberPr_ch)</f>
        <v>№223-т от 11.12.2019; №247-т от 17.12.2019</v>
      </c>
      <c r="P9" s="1267"/>
      <c r="Q9" s="1267"/>
      <c r="R9" s="1267"/>
      <c r="S9" s="1267"/>
      <c r="T9" s="126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66" t="str">
        <f>IF(IstPub_ch="",IF(IstPub="","",IstPub),IstPub_ch)</f>
        <v>http://tarif.pskov.ru/deystvuyushchie-tarify/teplosnabzhenie</v>
      </c>
      <c r="P10" s="1267"/>
      <c r="Q10" s="1267"/>
      <c r="R10" s="1267"/>
      <c r="S10" s="1267"/>
      <c r="T10" s="126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65"/>
      <c r="P12" s="1265"/>
      <c r="Q12" s="1265"/>
      <c r="R12" s="1265"/>
      <c r="S12" s="1265"/>
      <c r="T12" s="1265"/>
      <c r="U12" s="1265"/>
      <c r="V12" s="1265"/>
      <c r="W12" s="1265"/>
      <c r="X12" s="1265"/>
      <c r="Y12" s="1265"/>
      <c r="Z12" s="1265"/>
    </row>
    <row r="13" spans="1:33" ht="14.25" customHeight="1">
      <c r="J13" s="482"/>
      <c r="K13" s="482"/>
      <c r="L13" s="1226" t="s">
        <v>454</v>
      </c>
      <c r="M13" s="1226"/>
      <c r="N13" s="1226"/>
      <c r="O13" s="1226"/>
      <c r="P13" s="1226"/>
      <c r="Q13" s="1226"/>
      <c r="R13" s="1226"/>
      <c r="S13" s="1226"/>
      <c r="T13" s="1226"/>
      <c r="U13" s="1226"/>
      <c r="V13" s="1226"/>
      <c r="W13" s="1226"/>
      <c r="X13" s="1226"/>
      <c r="Y13" s="1226"/>
      <c r="Z13" s="1226"/>
      <c r="AA13" s="1226"/>
      <c r="AB13" s="1156" t="s">
        <v>455</v>
      </c>
    </row>
    <row r="14" spans="1:33" ht="14.25" customHeight="1">
      <c r="J14" s="482"/>
      <c r="K14" s="482"/>
      <c r="L14" s="1226" t="s">
        <v>92</v>
      </c>
      <c r="M14" s="1226" t="s">
        <v>638</v>
      </c>
      <c r="N14" s="579"/>
      <c r="O14" s="1156" t="s">
        <v>640</v>
      </c>
      <c r="P14" s="1156"/>
      <c r="Q14" s="1156"/>
      <c r="R14" s="1156"/>
      <c r="S14" s="1156"/>
      <c r="T14" s="1156"/>
      <c r="U14" s="1156"/>
      <c r="V14" s="1156"/>
      <c r="W14" s="1156"/>
      <c r="X14" s="1156"/>
      <c r="Y14" s="1156"/>
      <c r="Z14" s="1226" t="s">
        <v>341</v>
      </c>
      <c r="AA14" s="1264" t="s">
        <v>275</v>
      </c>
      <c r="AB14" s="1156"/>
    </row>
    <row r="15" spans="1:33" s="524" customFormat="1" ht="14.25" customHeight="1">
      <c r="A15" s="586"/>
      <c r="B15" s="586"/>
      <c r="C15" s="586"/>
      <c r="D15" s="586"/>
      <c r="E15" s="586"/>
      <c r="F15" s="586"/>
      <c r="G15" s="592"/>
      <c r="H15" s="592"/>
      <c r="I15" s="532"/>
      <c r="J15" s="530"/>
      <c r="K15" s="530"/>
      <c r="L15" s="1226"/>
      <c r="M15" s="1226"/>
      <c r="N15" s="579"/>
      <c r="O15" s="1275" t="s">
        <v>666</v>
      </c>
      <c r="P15" s="1275" t="s">
        <v>619</v>
      </c>
      <c r="Q15" s="1275" t="s">
        <v>620</v>
      </c>
      <c r="R15" s="1275" t="s">
        <v>271</v>
      </c>
      <c r="S15" s="1275"/>
      <c r="T15" s="1275" t="s">
        <v>271</v>
      </c>
      <c r="U15" s="1275"/>
      <c r="V15" s="653"/>
      <c r="W15" s="1274" t="s">
        <v>653</v>
      </c>
      <c r="X15" s="1274"/>
      <c r="Y15" s="1274"/>
      <c r="Z15" s="1226"/>
      <c r="AA15" s="1264"/>
      <c r="AB15" s="1156"/>
      <c r="AC15" s="586"/>
      <c r="AD15" s="586"/>
      <c r="AE15" s="586"/>
      <c r="AF15" s="586"/>
      <c r="AG15" s="586"/>
    </row>
    <row r="16" spans="1:33" ht="56.25" customHeight="1">
      <c r="J16" s="482"/>
      <c r="K16" s="482"/>
      <c r="L16" s="1226"/>
      <c r="M16" s="1226"/>
      <c r="N16" s="579"/>
      <c r="O16" s="1275"/>
      <c r="P16" s="1275"/>
      <c r="Q16" s="1275"/>
      <c r="R16" s="536" t="s">
        <v>621</v>
      </c>
      <c r="S16" s="536" t="s">
        <v>622</v>
      </c>
      <c r="T16" s="536" t="s">
        <v>623</v>
      </c>
      <c r="U16" s="536" t="s">
        <v>624</v>
      </c>
      <c r="V16" s="536"/>
      <c r="W16" s="537" t="s">
        <v>274</v>
      </c>
      <c r="X16" s="1276" t="s">
        <v>273</v>
      </c>
      <c r="Y16" s="1276"/>
      <c r="Z16" s="1226"/>
      <c r="AA16" s="1264"/>
      <c r="AB16" s="1156"/>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4">
        <f ca="1">OFFSET(X17,0,-1)+1</f>
        <v>11</v>
      </c>
      <c r="Y17" s="1244"/>
      <c r="Z17" s="488">
        <f ca="1">OFFSET(Z17,0,-2)+1</f>
        <v>12</v>
      </c>
      <c r="AB17" s="488">
        <f ca="1">OFFSET(AB17,0,-2)+1</f>
        <v>13</v>
      </c>
    </row>
    <row r="18" spans="1:33" ht="22.5">
      <c r="A18" s="1245">
        <v>1</v>
      </c>
      <c r="B18" s="1054"/>
      <c r="C18" s="1054"/>
      <c r="D18" s="1054"/>
      <c r="E18" s="1055"/>
      <c r="F18" s="1056"/>
      <c r="G18" s="1054"/>
      <c r="H18" s="1054"/>
      <c r="I18" s="1042"/>
      <c r="J18" s="1047"/>
      <c r="K18" s="1047"/>
      <c r="L18" s="594" t="e">
        <f ca="1">mergeValue(A18)</f>
        <v>#NAME?</v>
      </c>
      <c r="M18" s="642" t="s">
        <v>20</v>
      </c>
      <c r="N18" s="581"/>
      <c r="O18" s="1263"/>
      <c r="P18" s="1263"/>
      <c r="Q18" s="1263"/>
      <c r="R18" s="1263"/>
      <c r="S18" s="1263"/>
      <c r="T18" s="1263"/>
      <c r="U18" s="1263"/>
      <c r="V18" s="1263"/>
      <c r="W18" s="1263"/>
      <c r="X18" s="1263"/>
      <c r="Y18" s="1263"/>
      <c r="Z18" s="1263"/>
      <c r="AA18" s="1263"/>
      <c r="AB18" s="631" t="s">
        <v>476</v>
      </c>
    </row>
    <row r="19" spans="1:33" ht="22.5">
      <c r="A19" s="1245"/>
      <c r="B19" s="1245">
        <v>1</v>
      </c>
      <c r="C19" s="1054"/>
      <c r="D19" s="1054"/>
      <c r="E19" s="1056"/>
      <c r="F19" s="1056"/>
      <c r="G19" s="1054"/>
      <c r="H19" s="1054"/>
      <c r="I19" s="1049"/>
      <c r="J19" s="1044"/>
      <c r="K19" s="1043"/>
      <c r="L19" s="594" t="e">
        <f ca="1">mergeValue(A19) &amp;"."&amp; mergeValue(B19)</f>
        <v>#NAME?</v>
      </c>
      <c r="M19" s="547" t="s">
        <v>16</v>
      </c>
      <c r="N19" s="581"/>
      <c r="O19" s="1263"/>
      <c r="P19" s="1263"/>
      <c r="Q19" s="1263"/>
      <c r="R19" s="1263"/>
      <c r="S19" s="1263"/>
      <c r="T19" s="1263"/>
      <c r="U19" s="1263"/>
      <c r="V19" s="1263"/>
      <c r="W19" s="1263"/>
      <c r="X19" s="1263"/>
      <c r="Y19" s="1263"/>
      <c r="Z19" s="1263"/>
      <c r="AA19" s="1263"/>
      <c r="AB19" s="631" t="s">
        <v>477</v>
      </c>
    </row>
    <row r="20" spans="1:33" ht="22.5">
      <c r="A20" s="1245"/>
      <c r="B20" s="1245"/>
      <c r="C20" s="1245">
        <v>1</v>
      </c>
      <c r="D20" s="1054"/>
      <c r="E20" s="1056"/>
      <c r="F20" s="1056"/>
      <c r="G20" s="1054"/>
      <c r="H20" s="1054"/>
      <c r="I20" s="1049"/>
      <c r="J20" s="1044"/>
      <c r="K20" s="1043"/>
      <c r="L20" s="594" t="e">
        <f ca="1">mergeValue(A20) &amp;"."&amp; mergeValue(B20)&amp;"."&amp; mergeValue(C20)</f>
        <v>#NAME?</v>
      </c>
      <c r="M20" s="548" t="s">
        <v>7</v>
      </c>
      <c r="N20" s="581"/>
      <c r="O20" s="1263"/>
      <c r="P20" s="1263"/>
      <c r="Q20" s="1263"/>
      <c r="R20" s="1263"/>
      <c r="S20" s="1263"/>
      <c r="T20" s="1263"/>
      <c r="U20" s="1263"/>
      <c r="V20" s="1263"/>
      <c r="W20" s="1263"/>
      <c r="X20" s="1263"/>
      <c r="Y20" s="1263"/>
      <c r="Z20" s="1263"/>
      <c r="AA20" s="1263"/>
      <c r="AB20" s="631" t="s">
        <v>632</v>
      </c>
    </row>
    <row r="21" spans="1:33" ht="22.5">
      <c r="A21" s="1245"/>
      <c r="B21" s="1245"/>
      <c r="C21" s="1245"/>
      <c r="D21" s="1245">
        <v>1</v>
      </c>
      <c r="E21" s="1056"/>
      <c r="F21" s="1056"/>
      <c r="G21" s="1054"/>
      <c r="H21" s="1054"/>
      <c r="I21" s="1049"/>
      <c r="J21" s="1044"/>
      <c r="K21" s="1043"/>
      <c r="L21" s="594" t="e">
        <f ca="1">mergeValue(A21) &amp;"."&amp; mergeValue(B21)&amp;"."&amp; mergeValue(C21)&amp;"."&amp; mergeValue(D21)</f>
        <v>#NAME?</v>
      </c>
      <c r="M21" s="549" t="s">
        <v>22</v>
      </c>
      <c r="N21" s="581"/>
      <c r="O21" s="1263"/>
      <c r="P21" s="1263"/>
      <c r="Q21" s="1263"/>
      <c r="R21" s="1263"/>
      <c r="S21" s="1263"/>
      <c r="T21" s="1263"/>
      <c r="U21" s="1263"/>
      <c r="V21" s="1263"/>
      <c r="W21" s="1263"/>
      <c r="X21" s="1263"/>
      <c r="Y21" s="1263"/>
      <c r="Z21" s="1263"/>
      <c r="AA21" s="1263"/>
      <c r="AB21" s="631" t="s">
        <v>633</v>
      </c>
    </row>
    <row r="22" spans="1:33" ht="0.2" customHeight="1">
      <c r="A22" s="1245"/>
      <c r="B22" s="1245"/>
      <c r="C22" s="1245"/>
      <c r="D22" s="1245"/>
      <c r="E22" s="1245">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45"/>
      <c r="B23" s="1245"/>
      <c r="C23" s="1245"/>
      <c r="D23" s="1245"/>
      <c r="E23" s="1245"/>
      <c r="F23" s="1245">
        <v>1</v>
      </c>
      <c r="G23" s="1054"/>
      <c r="H23" s="1054"/>
      <c r="I23" s="1272"/>
      <c r="J23" s="1044"/>
      <c r="K23" s="1043"/>
      <c r="L23" s="594" t="e">
        <f ca="1">mergeValue(A23) &amp;"."&amp; mergeValue(B23)&amp;"."&amp; mergeValue(C23)&amp;"."&amp; mergeValue(D23)&amp;"."&amp; mergeValue(F23)</f>
        <v>#NAME?</v>
      </c>
      <c r="M23" s="556" t="s">
        <v>10</v>
      </c>
      <c r="N23" s="582"/>
      <c r="O23" s="1248"/>
      <c r="P23" s="1249"/>
      <c r="Q23" s="1249"/>
      <c r="R23" s="1249"/>
      <c r="S23" s="1249"/>
      <c r="T23" s="1249"/>
      <c r="U23" s="1249"/>
      <c r="V23" s="1249"/>
      <c r="W23" s="1249"/>
      <c r="X23" s="1249"/>
      <c r="Y23" s="1249"/>
      <c r="Z23" s="1249"/>
      <c r="AA23" s="1250"/>
      <c r="AB23" s="631" t="s">
        <v>634</v>
      </c>
      <c r="AD23" s="505" t="e">
        <f ca="1">strCheckUnique(AE23:AE28)</f>
        <v>#NAME?</v>
      </c>
      <c r="AF23" s="505"/>
    </row>
    <row r="24" spans="1:33" ht="135">
      <c r="A24" s="1245"/>
      <c r="B24" s="1245"/>
      <c r="C24" s="1245"/>
      <c r="D24" s="1245"/>
      <c r="E24" s="1245"/>
      <c r="F24" s="1245"/>
      <c r="G24" s="1245">
        <v>1</v>
      </c>
      <c r="H24" s="1054"/>
      <c r="I24" s="1272"/>
      <c r="J24" s="1273"/>
      <c r="K24" s="1050"/>
      <c r="L24" s="594" t="e">
        <f ca="1">mergeValue(A24) &amp;"."&amp; mergeValue(B24)&amp;"."&amp; mergeValue(C24)&amp;"."&amp; mergeValue(D24)&amp;"."&amp; mergeValue(F24)&amp;"."&amp; mergeValue(G24)</f>
        <v>#NAME?</v>
      </c>
      <c r="M24" s="1070" t="s">
        <v>649</v>
      </c>
      <c r="N24" s="647"/>
      <c r="O24" s="563"/>
      <c r="P24" s="563"/>
      <c r="Q24" s="563"/>
      <c r="R24" s="494"/>
      <c r="S24" s="1096"/>
      <c r="T24" s="494"/>
      <c r="U24" s="1096"/>
      <c r="V24" s="585" t="str">
        <f>W24 &amp; "-" &amp; Y24</f>
        <v>-</v>
      </c>
      <c r="W24" s="1251"/>
      <c r="X24" s="1241" t="s">
        <v>84</v>
      </c>
      <c r="Y24" s="1251"/>
      <c r="Z24" s="1241" t="s">
        <v>85</v>
      </c>
      <c r="AA24" s="538"/>
      <c r="AB24" s="631" t="s">
        <v>667</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5"/>
      <c r="B25" s="1245"/>
      <c r="C25" s="1245"/>
      <c r="D25" s="1245"/>
      <c r="E25" s="1245"/>
      <c r="F25" s="1245"/>
      <c r="G25" s="1245"/>
      <c r="H25" s="1054">
        <v>1</v>
      </c>
      <c r="I25" s="1272"/>
      <c r="J25" s="1273"/>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51"/>
      <c r="X25" s="1241"/>
      <c r="Y25" s="1251"/>
      <c r="Z25" s="1241"/>
      <c r="AA25" s="671"/>
      <c r="AB25" s="1216" t="s">
        <v>668</v>
      </c>
      <c r="AC25" s="501" t="e">
        <f ca="1">strCheckDate(O25:AA25)</f>
        <v>#NAME?</v>
      </c>
      <c r="AF25" s="505"/>
    </row>
    <row r="26" spans="1:33" ht="14.25" hidden="1" customHeight="1">
      <c r="A26" s="1245"/>
      <c r="B26" s="1245"/>
      <c r="C26" s="1245"/>
      <c r="D26" s="1245"/>
      <c r="E26" s="1245"/>
      <c r="F26" s="1245"/>
      <c r="G26" s="1245"/>
      <c r="H26" s="1054"/>
      <c r="I26" s="1272"/>
      <c r="J26" s="1273"/>
      <c r="K26" s="1050"/>
      <c r="L26" s="601"/>
      <c r="M26" s="647"/>
      <c r="N26" s="647"/>
      <c r="O26" s="563"/>
      <c r="P26" s="494"/>
      <c r="Q26" s="494"/>
      <c r="R26" s="494"/>
      <c r="S26" s="494"/>
      <c r="T26" s="494"/>
      <c r="U26" s="560"/>
      <c r="V26" s="585"/>
      <c r="W26" s="1240"/>
      <c r="X26" s="1241"/>
      <c r="Y26" s="1240"/>
      <c r="Z26" s="1241"/>
      <c r="AA26" s="538"/>
      <c r="AB26" s="1217"/>
      <c r="AF26" s="505">
        <f ca="1">OFFSET(AF26,-1,0)</f>
        <v>0</v>
      </c>
    </row>
    <row r="27" spans="1:33" s="476" customFormat="1" ht="15" customHeight="1">
      <c r="A27" s="1245"/>
      <c r="B27" s="1245"/>
      <c r="C27" s="1245"/>
      <c r="D27" s="1245"/>
      <c r="E27" s="1245"/>
      <c r="F27" s="1245"/>
      <c r="G27" s="1245"/>
      <c r="H27" s="1054"/>
      <c r="I27" s="1272"/>
      <c r="J27" s="1273"/>
      <c r="K27" s="1051"/>
      <c r="L27" s="539"/>
      <c r="M27" s="558" t="s">
        <v>41</v>
      </c>
      <c r="N27" s="552"/>
      <c r="O27" s="546"/>
      <c r="P27" s="546"/>
      <c r="Q27" s="546"/>
      <c r="R27" s="546"/>
      <c r="S27" s="546"/>
      <c r="T27" s="546"/>
      <c r="U27" s="546"/>
      <c r="V27" s="546"/>
      <c r="W27" s="564"/>
      <c r="X27" s="565"/>
      <c r="Y27" s="564"/>
      <c r="Z27" s="552"/>
      <c r="AA27" s="561"/>
      <c r="AB27" s="1218"/>
      <c r="AC27" s="502"/>
      <c r="AD27" s="502"/>
      <c r="AE27" s="502"/>
      <c r="AF27" s="502"/>
      <c r="AG27" s="502"/>
    </row>
    <row r="28" spans="1:33" s="476" customFormat="1" ht="15" customHeight="1">
      <c r="A28" s="1245"/>
      <c r="B28" s="1245"/>
      <c r="C28" s="1245"/>
      <c r="D28" s="1245"/>
      <c r="E28" s="1245"/>
      <c r="F28" s="1245"/>
      <c r="G28" s="1054"/>
      <c r="H28" s="1054"/>
      <c r="I28" s="1272"/>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5"/>
      <c r="B29" s="1245"/>
      <c r="C29" s="1245"/>
      <c r="D29" s="1245"/>
      <c r="E29" s="1245"/>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5"/>
      <c r="B30" s="1245"/>
      <c r="C30" s="1245"/>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5"/>
      <c r="B31" s="1245"/>
      <c r="C31" s="1245"/>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45"/>
      <c r="B32" s="1245"/>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5"/>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9" t="s">
        <v>671</v>
      </c>
      <c r="N36" s="1209"/>
      <c r="O36" s="1209"/>
      <c r="P36" s="1209"/>
      <c r="Q36" s="1209"/>
      <c r="R36" s="1209"/>
      <c r="S36" s="1209"/>
      <c r="T36" s="1209"/>
      <c r="U36" s="1209"/>
      <c r="V36" s="1209"/>
      <c r="W36" s="1209"/>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209</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17.12.2019</v>
      </c>
      <c r="I7" s="196" t="s">
        <v>493</v>
      </c>
      <c r="J7" s="333"/>
      <c r="K7" s="213"/>
      <c r="L7" s="213"/>
      <c r="M7" s="213"/>
      <c r="N7" s="213"/>
      <c r="O7" s="213"/>
      <c r="P7" s="213"/>
      <c r="Q7" s="213"/>
      <c r="R7" s="213"/>
      <c r="S7" s="213"/>
      <c r="T7" s="213"/>
    </row>
    <row r="8" spans="1:20" s="190" customFormat="1" ht="45">
      <c r="A8" s="1214">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e">
        <f ca="1">"4."&amp;mergeValue(A11) &amp;"."&amp;mergeValue(B11)</f>
        <v>#NAME?</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e">
        <f ca="1">"4."&amp;mergeValue(A13) &amp;"."&amp;mergeValue(B13)&amp;"."&amp;mergeValue(C13)&amp;"."&amp;mergeValue(D13)</f>
        <v>#NAME?</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337"/>
      <c r="G15" s="149" t="s">
        <v>403</v>
      </c>
      <c r="H15" s="338"/>
      <c r="I15" s="339"/>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24"/>
      <c r="G18" s="417"/>
      <c r="H18" s="418"/>
      <c r="I18" s="225"/>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42" t="s">
        <v>673</v>
      </c>
      <c r="M5" s="1242"/>
      <c r="N5" s="1242"/>
      <c r="O5" s="1242"/>
      <c r="P5" s="1242"/>
      <c r="Q5" s="1242"/>
      <c r="R5" s="1242"/>
      <c r="S5" s="1242"/>
      <c r="T5" s="1242"/>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9" t="str">
        <f>IF(NameOrPr_ch="",IF(NameOrPr="","",NameOrPr),NameOrPr_ch)</f>
        <v>Государственный комитет Псковской области по тарифам и энергетике</v>
      </c>
      <c r="O7" s="1219"/>
      <c r="P7" s="1219"/>
      <c r="Q7" s="1219"/>
      <c r="R7" s="1219"/>
      <c r="S7" s="1219"/>
      <c r="T7" s="1219"/>
      <c r="U7" s="670"/>
      <c r="AH7" s="586"/>
      <c r="AI7" s="586"/>
      <c r="AJ7" s="586"/>
      <c r="AK7" s="586"/>
    </row>
    <row r="8" spans="1:37" s="492" customFormat="1" ht="18.75">
      <c r="A8" s="506"/>
      <c r="B8" s="506"/>
      <c r="C8" s="506"/>
      <c r="D8" s="506"/>
      <c r="E8" s="506"/>
      <c r="F8" s="506"/>
      <c r="G8" s="506"/>
      <c r="H8" s="506"/>
      <c r="L8" s="500"/>
      <c r="M8" s="673" t="s">
        <v>595</v>
      </c>
      <c r="N8" s="1219" t="str">
        <f>IF(datePr_ch="",IF(datePr="","",datePr),datePr_ch)</f>
        <v>11.12.2019</v>
      </c>
      <c r="O8" s="1219"/>
      <c r="P8" s="1219"/>
      <c r="Q8" s="1219"/>
      <c r="R8" s="1219"/>
      <c r="S8" s="1219"/>
      <c r="T8" s="1219"/>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594</v>
      </c>
      <c r="N9" s="1219" t="str">
        <f>IF(numberPr_ch="",IF(numberPr="","",numberPr),numberPr_ch)</f>
        <v>№223-т от 11.12.2019; №247-т от 17.12.2019</v>
      </c>
      <c r="O9" s="1219"/>
      <c r="P9" s="1219"/>
      <c r="Q9" s="1219"/>
      <c r="R9" s="1219"/>
      <c r="S9" s="1219"/>
      <c r="T9" s="1219"/>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9" t="str">
        <f>IF(IstPub_ch="",IF(IstPub="","",IstPub),IstPub_ch)</f>
        <v>http://tarif.pskov.ru/deystvuyushchie-tarify/teplosnabzhenie</v>
      </c>
      <c r="O10" s="1219"/>
      <c r="P10" s="1219"/>
      <c r="Q10" s="1219"/>
      <c r="R10" s="1219"/>
      <c r="S10" s="1219"/>
      <c r="T10" s="1219"/>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720</v>
      </c>
      <c r="AA11" s="772" t="s">
        <v>721</v>
      </c>
      <c r="AH11" s="774"/>
      <c r="AI11" s="774"/>
      <c r="AJ11" s="774"/>
      <c r="AK11" s="774"/>
    </row>
    <row r="12" spans="1:37" s="492" customFormat="1" ht="11.25" hidden="1">
      <c r="A12" s="506"/>
      <c r="B12" s="506"/>
      <c r="C12" s="506"/>
      <c r="D12" s="506"/>
      <c r="E12" s="506"/>
      <c r="F12" s="506"/>
      <c r="G12" s="506"/>
      <c r="H12" s="506"/>
      <c r="L12" s="1243"/>
      <c r="M12" s="1243"/>
      <c r="N12" s="567"/>
      <c r="O12" s="1271"/>
      <c r="P12" s="1271"/>
      <c r="Q12" s="1271"/>
      <c r="R12" s="1271"/>
      <c r="S12" s="1271"/>
      <c r="T12" s="1271"/>
      <c r="U12" s="487"/>
      <c r="AE12" s="504" t="s">
        <v>373</v>
      </c>
      <c r="AH12" s="506"/>
      <c r="AI12" s="506"/>
      <c r="AJ12" s="506"/>
      <c r="AK12" s="506"/>
    </row>
    <row r="13" spans="1:37">
      <c r="J13" s="482"/>
      <c r="K13" s="482"/>
      <c r="L13" s="478"/>
      <c r="M13" s="478"/>
      <c r="N13" s="478"/>
      <c r="O13" s="1265"/>
      <c r="P13" s="1265"/>
      <c r="Q13" s="1265"/>
      <c r="R13" s="1265"/>
      <c r="S13" s="1265"/>
      <c r="T13" s="1265"/>
      <c r="U13" s="600"/>
      <c r="Z13" s="1265"/>
      <c r="AA13" s="1265"/>
      <c r="AB13" s="1265"/>
      <c r="AC13" s="1265"/>
      <c r="AD13" s="1265"/>
      <c r="AE13" s="1265"/>
    </row>
    <row r="14" spans="1:37">
      <c r="J14" s="482"/>
      <c r="K14" s="482"/>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2"/>
      <c r="K15" s="482"/>
      <c r="L15" s="1226" t="s">
        <v>92</v>
      </c>
      <c r="M15" s="1226" t="s">
        <v>675</v>
      </c>
      <c r="N15" s="1285" t="s">
        <v>627</v>
      </c>
      <c r="O15" s="1285"/>
      <c r="P15" s="1285"/>
      <c r="Q15" s="1285"/>
      <c r="R15" s="1285" t="s">
        <v>628</v>
      </c>
      <c r="S15" s="1285"/>
      <c r="T15" s="1285"/>
      <c r="U15" s="1285"/>
      <c r="V15" s="1285" t="s">
        <v>629</v>
      </c>
      <c r="W15" s="1285"/>
      <c r="X15" s="1285"/>
      <c r="Y15" s="1285"/>
      <c r="Z15" s="1226" t="s">
        <v>640</v>
      </c>
      <c r="AA15" s="1226"/>
      <c r="AB15" s="1226"/>
      <c r="AC15" s="1226"/>
      <c r="AD15" s="1226"/>
      <c r="AE15" s="1226" t="s">
        <v>341</v>
      </c>
      <c r="AF15" s="1264" t="s">
        <v>275</v>
      </c>
      <c r="AG15" s="1156"/>
    </row>
    <row r="16" spans="1:37" s="524" customFormat="1" ht="27.75" customHeight="1">
      <c r="A16" s="586"/>
      <c r="B16" s="586"/>
      <c r="C16" s="586"/>
      <c r="D16" s="586"/>
      <c r="E16" s="586"/>
      <c r="F16" s="586"/>
      <c r="G16" s="592"/>
      <c r="H16" s="592"/>
      <c r="I16" s="532"/>
      <c r="J16" s="530"/>
      <c r="K16" s="530"/>
      <c r="L16" s="1226"/>
      <c r="M16" s="1226"/>
      <c r="N16" s="1285"/>
      <c r="O16" s="1285"/>
      <c r="P16" s="1285"/>
      <c r="Q16" s="1285"/>
      <c r="R16" s="1285"/>
      <c r="S16" s="1285"/>
      <c r="T16" s="1285"/>
      <c r="U16" s="1285"/>
      <c r="V16" s="1285"/>
      <c r="W16" s="1285"/>
      <c r="X16" s="1285"/>
      <c r="Y16" s="1285"/>
      <c r="Z16" s="1156" t="s">
        <v>678</v>
      </c>
      <c r="AA16" s="1156"/>
      <c r="AB16" s="1156" t="s">
        <v>653</v>
      </c>
      <c r="AC16" s="1156"/>
      <c r="AD16" s="1156"/>
      <c r="AE16" s="1226"/>
      <c r="AF16" s="1264"/>
      <c r="AG16" s="1156"/>
      <c r="AH16" s="586"/>
      <c r="AI16" s="586"/>
      <c r="AJ16" s="586"/>
      <c r="AK16" s="586"/>
    </row>
    <row r="17" spans="1:37" ht="14.25" customHeight="1">
      <c r="J17" s="482"/>
      <c r="K17" s="482"/>
      <c r="L17" s="1226"/>
      <c r="M17" s="1226"/>
      <c r="N17" s="1285"/>
      <c r="O17" s="1285"/>
      <c r="P17" s="1285"/>
      <c r="Q17" s="1285"/>
      <c r="R17" s="1285"/>
      <c r="S17" s="1285"/>
      <c r="T17" s="1285"/>
      <c r="U17" s="1285"/>
      <c r="V17" s="1285"/>
      <c r="W17" s="1285"/>
      <c r="X17" s="1285"/>
      <c r="Y17" s="1285"/>
      <c r="Z17" s="535" t="s">
        <v>676</v>
      </c>
      <c r="AA17" s="535" t="s">
        <v>677</v>
      </c>
      <c r="AB17" s="537" t="s">
        <v>274</v>
      </c>
      <c r="AC17" s="1276" t="s">
        <v>273</v>
      </c>
      <c r="AD17" s="1276"/>
      <c r="AE17" s="1226"/>
      <c r="AF17" s="1264"/>
      <c r="AG17" s="1156"/>
    </row>
    <row r="18" spans="1:37">
      <c r="J18" s="482"/>
      <c r="K18" s="490">
        <v>1</v>
      </c>
      <c r="L18" s="479" t="s">
        <v>93</v>
      </c>
      <c r="M18" s="479" t="s">
        <v>49</v>
      </c>
      <c r="N18" s="1286">
        <f ca="1">OFFSET(N18,0,-1)+1</f>
        <v>3</v>
      </c>
      <c r="O18" s="1286"/>
      <c r="P18" s="1286"/>
      <c r="Q18" s="1286"/>
      <c r="R18" s="1286">
        <f ca="1">OFFSET(N18,0,0)+1</f>
        <v>4</v>
      </c>
      <c r="S18" s="1286"/>
      <c r="T18" s="1286"/>
      <c r="U18" s="1286"/>
      <c r="V18" s="675"/>
      <c r="W18" s="675"/>
      <c r="X18" s="675"/>
      <c r="Y18" s="676">
        <f ca="1">OFFSET(R18,0,0)+1</f>
        <v>5</v>
      </c>
      <c r="Z18" s="488">
        <f ca="1">OFFSET(Z18,0,-1)+1</f>
        <v>6</v>
      </c>
      <c r="AA18" s="488">
        <f ca="1">OFFSET(AA18,0,-1)+1</f>
        <v>7</v>
      </c>
      <c r="AB18" s="488">
        <f ca="1">OFFSET(AB18,0,-1)+1</f>
        <v>8</v>
      </c>
      <c r="AC18" s="1286">
        <f ca="1">OFFSET(AC18,0,-1)+1</f>
        <v>9</v>
      </c>
      <c r="AD18" s="1286"/>
      <c r="AE18" s="488">
        <f ca="1">OFFSET(AE18,0,-2)+1</f>
        <v>10</v>
      </c>
      <c r="AF18" s="524"/>
      <c r="AG18" s="488">
        <f ca="1">OFFSET(AG18,0,-2)+1</f>
        <v>11</v>
      </c>
    </row>
    <row r="19" spans="1:37" ht="22.5">
      <c r="A19" s="1245">
        <v>1</v>
      </c>
      <c r="B19" s="1016"/>
      <c r="C19" s="1016"/>
      <c r="D19" s="1016"/>
      <c r="E19" s="1016"/>
      <c r="F19" s="1009"/>
      <c r="G19" s="1015"/>
      <c r="H19" s="1015"/>
      <c r="I19" s="997"/>
      <c r="J19" s="996"/>
      <c r="K19" s="996"/>
      <c r="L19" s="594" t="e">
        <f ca="1">mergeValue(A19)</f>
        <v>#NAME?</v>
      </c>
      <c r="M19" s="642" t="s">
        <v>20</v>
      </c>
      <c r="N19" s="1287"/>
      <c r="O19" s="1287"/>
      <c r="P19" s="1287"/>
      <c r="Q19" s="1287"/>
      <c r="R19" s="1287"/>
      <c r="S19" s="1287"/>
      <c r="T19" s="1287"/>
      <c r="U19" s="1287"/>
      <c r="V19" s="1287"/>
      <c r="W19" s="1287"/>
      <c r="X19" s="1287"/>
      <c r="Y19" s="1287"/>
      <c r="Z19" s="1287"/>
      <c r="AA19" s="1287"/>
      <c r="AB19" s="1287"/>
      <c r="AC19" s="1287"/>
      <c r="AD19" s="1287"/>
      <c r="AE19" s="1287"/>
      <c r="AF19" s="1287"/>
      <c r="AG19" s="582" t="s">
        <v>476</v>
      </c>
    </row>
    <row r="20" spans="1:37" ht="22.5">
      <c r="A20" s="1245"/>
      <c r="B20" s="1245">
        <v>1</v>
      </c>
      <c r="C20" s="1016"/>
      <c r="D20" s="1016"/>
      <c r="E20" s="1016"/>
      <c r="F20" s="1009"/>
      <c r="G20" s="1018"/>
      <c r="H20" s="1019"/>
      <c r="I20" s="998"/>
      <c r="J20" s="993"/>
      <c r="K20" s="991"/>
      <c r="L20" s="594" t="e">
        <f ca="1">mergeValue(A20) &amp;"."&amp; mergeValue(B20)</f>
        <v>#NAME?</v>
      </c>
      <c r="M20" s="547" t="s">
        <v>16</v>
      </c>
      <c r="N20" s="1288"/>
      <c r="O20" s="1288"/>
      <c r="P20" s="1288"/>
      <c r="Q20" s="1288"/>
      <c r="R20" s="1288"/>
      <c r="S20" s="1288"/>
      <c r="T20" s="1288"/>
      <c r="U20" s="1288"/>
      <c r="V20" s="1288"/>
      <c r="W20" s="1288"/>
      <c r="X20" s="1288"/>
      <c r="Y20" s="1288"/>
      <c r="Z20" s="1288"/>
      <c r="AA20" s="1288"/>
      <c r="AB20" s="1288"/>
      <c r="AC20" s="1288"/>
      <c r="AD20" s="1288"/>
      <c r="AE20" s="1288"/>
      <c r="AF20" s="1288"/>
      <c r="AG20" s="582" t="s">
        <v>477</v>
      </c>
    </row>
    <row r="21" spans="1:37" ht="22.5">
      <c r="A21" s="1245"/>
      <c r="B21" s="1245"/>
      <c r="C21" s="1245">
        <v>1</v>
      </c>
      <c r="D21" s="1016"/>
      <c r="E21" s="1016"/>
      <c r="F21" s="1009"/>
      <c r="G21" s="1018"/>
      <c r="H21" s="1019"/>
      <c r="I21" s="998"/>
      <c r="J21" s="993"/>
      <c r="K21" s="991"/>
      <c r="L21" s="594" t="e">
        <f ca="1">mergeValue(A21) &amp;"."&amp; mergeValue(B21)&amp;"."&amp; mergeValue(C21)</f>
        <v>#NAME?</v>
      </c>
      <c r="M21" s="548" t="s">
        <v>7</v>
      </c>
      <c r="N21" s="1288"/>
      <c r="O21" s="1288"/>
      <c r="P21" s="1288"/>
      <c r="Q21" s="1288"/>
      <c r="R21" s="1288"/>
      <c r="S21" s="1288"/>
      <c r="T21" s="1288"/>
      <c r="U21" s="1288"/>
      <c r="V21" s="1288"/>
      <c r="W21" s="1288"/>
      <c r="X21" s="1288"/>
      <c r="Y21" s="1288"/>
      <c r="Z21" s="1288"/>
      <c r="AA21" s="1288"/>
      <c r="AB21" s="1288"/>
      <c r="AC21" s="1288"/>
      <c r="AD21" s="1288"/>
      <c r="AE21" s="1288"/>
      <c r="AF21" s="1288"/>
      <c r="AG21" s="582" t="s">
        <v>632</v>
      </c>
    </row>
    <row r="22" spans="1:37" ht="15" customHeight="1">
      <c r="A22" s="1245"/>
      <c r="B22" s="1245"/>
      <c r="C22" s="1245"/>
      <c r="D22" s="1245">
        <v>1</v>
      </c>
      <c r="E22" s="1016"/>
      <c r="F22" s="1009"/>
      <c r="G22" s="1018"/>
      <c r="H22" s="1019"/>
      <c r="I22" s="998"/>
      <c r="J22" s="993"/>
      <c r="K22" s="991"/>
      <c r="L22" s="594" t="e">
        <f ca="1">mergeValue(A22) &amp;"."&amp; mergeValue(B22)&amp;"."&amp; mergeValue(C22)&amp;"."&amp; mergeValue(D22)</f>
        <v>#NAME?</v>
      </c>
      <c r="M22" s="549" t="s">
        <v>22</v>
      </c>
      <c r="N22" s="1288"/>
      <c r="O22" s="1288"/>
      <c r="P22" s="1288"/>
      <c r="Q22" s="1288"/>
      <c r="R22" s="1288"/>
      <c r="S22" s="1288"/>
      <c r="T22" s="1288"/>
      <c r="U22" s="1288"/>
      <c r="V22" s="1288"/>
      <c r="W22" s="1288"/>
      <c r="X22" s="1288"/>
      <c r="Y22" s="1288"/>
      <c r="Z22" s="1288"/>
      <c r="AA22" s="1288"/>
      <c r="AB22" s="1288"/>
      <c r="AC22" s="1288"/>
      <c r="AD22" s="1288"/>
      <c r="AE22" s="1288"/>
      <c r="AF22" s="1288"/>
      <c r="AG22" s="582" t="s">
        <v>679</v>
      </c>
    </row>
    <row r="23" spans="1:37" ht="20.100000000000001" customHeight="1">
      <c r="A23" s="1245"/>
      <c r="B23" s="1245"/>
      <c r="C23" s="1245"/>
      <c r="D23" s="1245"/>
      <c r="E23" s="1245">
        <v>1</v>
      </c>
      <c r="F23" s="1009"/>
      <c r="G23" s="1018"/>
      <c r="H23" s="1019"/>
      <c r="I23" s="1020"/>
      <c r="J23" s="1010"/>
      <c r="K23" s="1155"/>
      <c r="L23" s="1289" t="e">
        <f ca="1">mergeValue(A23) &amp;"."&amp; mergeValue(B23)&amp;"."&amp; mergeValue(C23)&amp;"."&amp; mergeValue(D23)&amp;"."&amp; mergeValue(E23)</f>
        <v>#NAME?</v>
      </c>
      <c r="M23" s="1290"/>
      <c r="N23" s="1241" t="s">
        <v>85</v>
      </c>
      <c r="O23" s="1284"/>
      <c r="P23" s="1280">
        <v>1</v>
      </c>
      <c r="Q23" s="1281"/>
      <c r="R23" s="1241" t="s">
        <v>85</v>
      </c>
      <c r="S23" s="1284"/>
      <c r="T23" s="1280">
        <v>1</v>
      </c>
      <c r="U23" s="1281"/>
      <c r="V23" s="1241" t="s">
        <v>85</v>
      </c>
      <c r="W23" s="562"/>
      <c r="X23" s="540">
        <v>1</v>
      </c>
      <c r="Y23" s="1097"/>
      <c r="Z23" s="672"/>
      <c r="AA23" s="672"/>
      <c r="AB23" s="1251"/>
      <c r="AC23" s="1241" t="s">
        <v>84</v>
      </c>
      <c r="AD23" s="1251"/>
      <c r="AE23" s="1241" t="s">
        <v>85</v>
      </c>
      <c r="AF23" s="579"/>
      <c r="AG23" s="1277" t="s">
        <v>680</v>
      </c>
      <c r="AH23" s="501" t="e">
        <f ca="1">strCheckDate(Z24:AF24)</f>
        <v>#NAME?</v>
      </c>
      <c r="AI23" s="505" t="str">
        <f>IF(AND(COUNTIF(AJ18:AJ27,AJ23)&gt;1,AJ23&lt;&gt;""),"ErrUnique:HasDoubleConn","")</f>
        <v/>
      </c>
      <c r="AJ23" s="505"/>
      <c r="AK23" s="505"/>
    </row>
    <row r="24" spans="1:37" ht="20.100000000000001" customHeight="1">
      <c r="A24" s="1245"/>
      <c r="B24" s="1245"/>
      <c r="C24" s="1245"/>
      <c r="D24" s="1245"/>
      <c r="E24" s="1245"/>
      <c r="F24" s="1009"/>
      <c r="G24" s="1018"/>
      <c r="H24" s="1019"/>
      <c r="I24" s="1020"/>
      <c r="J24" s="1010"/>
      <c r="K24" s="1155"/>
      <c r="L24" s="1289"/>
      <c r="M24" s="1290"/>
      <c r="N24" s="1241"/>
      <c r="O24" s="1284"/>
      <c r="P24" s="1280"/>
      <c r="Q24" s="1282"/>
      <c r="R24" s="1241"/>
      <c r="S24" s="1284"/>
      <c r="T24" s="1280"/>
      <c r="U24" s="1283"/>
      <c r="V24" s="1241"/>
      <c r="W24" s="602"/>
      <c r="X24" s="566"/>
      <c r="Y24" s="566"/>
      <c r="Z24" s="573"/>
      <c r="AA24" s="604" t="str">
        <f>AB23 &amp; "-" &amp; AD23</f>
        <v>-</v>
      </c>
      <c r="AB24" s="1240"/>
      <c r="AC24" s="1241"/>
      <c r="AD24" s="1240"/>
      <c r="AE24" s="1241"/>
      <c r="AF24" s="674"/>
      <c r="AG24" s="1278"/>
      <c r="AI24" s="505"/>
      <c r="AJ24" s="505"/>
      <c r="AK24" s="505"/>
    </row>
    <row r="25" spans="1:37" ht="20.100000000000001" customHeight="1">
      <c r="A25" s="1245"/>
      <c r="B25" s="1245"/>
      <c r="C25" s="1245"/>
      <c r="D25" s="1245"/>
      <c r="E25" s="1245"/>
      <c r="F25" s="1009"/>
      <c r="G25" s="1018"/>
      <c r="H25" s="1019"/>
      <c r="I25" s="1020"/>
      <c r="J25" s="1010"/>
      <c r="K25" s="1155"/>
      <c r="L25" s="1289"/>
      <c r="M25" s="1290"/>
      <c r="N25" s="1241"/>
      <c r="O25" s="1284"/>
      <c r="P25" s="1280"/>
      <c r="Q25" s="1283"/>
      <c r="R25" s="1241"/>
      <c r="S25" s="603"/>
      <c r="T25" s="559"/>
      <c r="U25" s="566"/>
      <c r="V25" s="572"/>
      <c r="W25" s="572"/>
      <c r="X25" s="572"/>
      <c r="Y25" s="572"/>
      <c r="Z25" s="573"/>
      <c r="AA25" s="573"/>
      <c r="AB25" s="574"/>
      <c r="AC25" s="565"/>
      <c r="AD25" s="565"/>
      <c r="AE25" s="574"/>
      <c r="AF25" s="565"/>
      <c r="AG25" s="1278"/>
      <c r="AI25" s="505"/>
      <c r="AJ25" s="505"/>
      <c r="AK25" s="505"/>
    </row>
    <row r="26" spans="1:37" ht="20.100000000000001" customHeight="1">
      <c r="A26" s="1245"/>
      <c r="B26" s="1245"/>
      <c r="C26" s="1245"/>
      <c r="D26" s="1245"/>
      <c r="E26" s="1245"/>
      <c r="F26" s="1009"/>
      <c r="G26" s="1018"/>
      <c r="H26" s="1019"/>
      <c r="I26" s="1020"/>
      <c r="J26" s="1010"/>
      <c r="K26" s="1155"/>
      <c r="L26" s="1289"/>
      <c r="M26" s="1290"/>
      <c r="N26" s="1241"/>
      <c r="O26" s="575"/>
      <c r="P26" s="577"/>
      <c r="Q26" s="576"/>
      <c r="R26" s="572"/>
      <c r="S26" s="572"/>
      <c r="T26" s="572"/>
      <c r="U26" s="572"/>
      <c r="V26" s="572"/>
      <c r="W26" s="572"/>
      <c r="X26" s="572"/>
      <c r="Y26" s="572"/>
      <c r="Z26" s="573"/>
      <c r="AA26" s="573"/>
      <c r="AB26" s="574"/>
      <c r="AC26" s="565"/>
      <c r="AD26" s="565"/>
      <c r="AE26" s="574"/>
      <c r="AF26" s="565"/>
      <c r="AG26" s="1278"/>
      <c r="AI26" s="505"/>
      <c r="AJ26" s="505"/>
      <c r="AK26" s="505"/>
    </row>
    <row r="27" spans="1:37" s="476" customFormat="1" ht="15" customHeight="1">
      <c r="A27" s="1245"/>
      <c r="B27" s="1245"/>
      <c r="C27" s="1245"/>
      <c r="D27" s="1245"/>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9"/>
      <c r="AH27" s="502"/>
      <c r="AI27" s="502"/>
      <c r="AJ27" s="212"/>
      <c r="AK27" s="212"/>
    </row>
    <row r="28" spans="1:37" s="476" customFormat="1" ht="15" customHeight="1">
      <c r="A28" s="1245"/>
      <c r="B28" s="1245"/>
      <c r="C28" s="1245"/>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2"/>
      <c r="AK28" s="212"/>
    </row>
    <row r="29" spans="1:37" s="476" customFormat="1" ht="15" customHeight="1">
      <c r="A29" s="1245"/>
      <c r="B29" s="1245"/>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5"/>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9" t="s">
        <v>681</v>
      </c>
      <c r="N33" s="1209"/>
      <c r="O33" s="1209"/>
      <c r="P33" s="1209"/>
      <c r="Q33" s="1209"/>
      <c r="R33" s="1209"/>
      <c r="S33" s="1209"/>
      <c r="T33" s="1209"/>
      <c r="U33" s="1209"/>
      <c r="V33" s="1209"/>
      <c r="W33" s="1209"/>
      <c r="X33" s="1209"/>
      <c r="Y33" s="1209"/>
      <c r="Z33" s="1209"/>
      <c r="AA33" s="1209"/>
      <c r="AB33" s="1209"/>
      <c r="AC33" s="1209"/>
      <c r="AD33" s="1209"/>
      <c r="AE33" s="1209"/>
      <c r="AF33" s="1209"/>
      <c r="AG33" s="1209"/>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0" t="e">
        <f ca="1">"Код отчёта: " &amp; GetCode()</f>
        <v>#NAME?</v>
      </c>
      <c r="C2" s="1130"/>
      <c r="D2" s="1130"/>
      <c r="E2" s="1130"/>
      <c r="F2" s="1130"/>
      <c r="G2" s="1130"/>
      <c r="Q2" s="230"/>
      <c r="R2" s="230"/>
      <c r="S2" s="230"/>
      <c r="T2" s="230"/>
      <c r="U2" s="230"/>
      <c r="V2" s="230"/>
      <c r="W2" s="230"/>
    </row>
    <row r="3" spans="1:27" ht="18" customHeight="1">
      <c r="B3" s="1131" t="e">
        <f ca="1">"Версия " &amp; GetVersion()</f>
        <v>#NAME?</v>
      </c>
      <c r="C3" s="1131"/>
      <c r="H3" s="43"/>
      <c r="I3" s="43"/>
      <c r="J3" s="43"/>
      <c r="K3" s="43"/>
      <c r="L3" s="43"/>
      <c r="M3" s="43"/>
      <c r="N3" s="43"/>
      <c r="O3" s="43"/>
      <c r="P3" s="43"/>
      <c r="Q3" s="230"/>
      <c r="R3" s="230"/>
      <c r="S3" s="230"/>
      <c r="T3" s="230"/>
      <c r="U3" s="230"/>
      <c r="V3" s="230"/>
      <c r="W3" s="260"/>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5" t="s">
        <v>768</v>
      </c>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2" t="s">
        <v>588</v>
      </c>
      <c r="F7" s="1132"/>
      <c r="G7" s="1132"/>
      <c r="H7" s="1132"/>
      <c r="I7" s="1132"/>
      <c r="J7" s="1132"/>
      <c r="K7" s="1132"/>
      <c r="L7" s="1132"/>
      <c r="M7" s="1132"/>
      <c r="N7" s="1132"/>
      <c r="O7" s="1132"/>
      <c r="P7" s="1132"/>
      <c r="Q7" s="1132"/>
      <c r="R7" s="1132"/>
      <c r="S7" s="1132"/>
      <c r="T7" s="1132"/>
      <c r="U7" s="1132"/>
      <c r="V7" s="1132"/>
      <c r="W7" s="1132"/>
      <c r="X7" s="1132"/>
      <c r="Y7" s="59"/>
    </row>
    <row r="8" spans="1:27" ht="15" customHeight="1">
      <c r="A8" s="43"/>
      <c r="B8" s="78"/>
      <c r="C8" s="77"/>
      <c r="D8" s="60"/>
      <c r="E8" s="1132"/>
      <c r="F8" s="1132"/>
      <c r="G8" s="1132"/>
      <c r="H8" s="1132"/>
      <c r="I8" s="1132"/>
      <c r="J8" s="1132"/>
      <c r="K8" s="1132"/>
      <c r="L8" s="1132"/>
      <c r="M8" s="1132"/>
      <c r="N8" s="1132"/>
      <c r="O8" s="1132"/>
      <c r="P8" s="1132"/>
      <c r="Q8" s="1132"/>
      <c r="R8" s="1132"/>
      <c r="S8" s="1132"/>
      <c r="T8" s="1132"/>
      <c r="U8" s="1132"/>
      <c r="V8" s="1132"/>
      <c r="W8" s="1132"/>
      <c r="X8" s="1132"/>
      <c r="Y8" s="59"/>
    </row>
    <row r="9" spans="1:27" ht="15" customHeight="1">
      <c r="A9" s="43"/>
      <c r="B9" s="78"/>
      <c r="C9" s="77"/>
      <c r="D9" s="60"/>
      <c r="E9" s="1132"/>
      <c r="F9" s="1132"/>
      <c r="G9" s="1132"/>
      <c r="H9" s="1132"/>
      <c r="I9" s="1132"/>
      <c r="J9" s="1132"/>
      <c r="K9" s="1132"/>
      <c r="L9" s="1132"/>
      <c r="M9" s="1132"/>
      <c r="N9" s="1132"/>
      <c r="O9" s="1132"/>
      <c r="P9" s="1132"/>
      <c r="Q9" s="1132"/>
      <c r="R9" s="1132"/>
      <c r="S9" s="1132"/>
      <c r="T9" s="1132"/>
      <c r="U9" s="1132"/>
      <c r="V9" s="1132"/>
      <c r="W9" s="1132"/>
      <c r="X9" s="1132"/>
      <c r="Y9" s="59"/>
    </row>
    <row r="10" spans="1:27" ht="10.5" customHeight="1">
      <c r="A10" s="43"/>
      <c r="B10" s="78"/>
      <c r="C10" s="77"/>
      <c r="D10" s="60"/>
      <c r="E10" s="1132"/>
      <c r="F10" s="1132"/>
      <c r="G10" s="1132"/>
      <c r="H10" s="1132"/>
      <c r="I10" s="1132"/>
      <c r="J10" s="1132"/>
      <c r="K10" s="1132"/>
      <c r="L10" s="1132"/>
      <c r="M10" s="1132"/>
      <c r="N10" s="1132"/>
      <c r="O10" s="1132"/>
      <c r="P10" s="1132"/>
      <c r="Q10" s="1132"/>
      <c r="R10" s="1132"/>
      <c r="S10" s="1132"/>
      <c r="T10" s="1132"/>
      <c r="U10" s="1132"/>
      <c r="V10" s="1132"/>
      <c r="W10" s="1132"/>
      <c r="X10" s="1132"/>
      <c r="Y10" s="59"/>
    </row>
    <row r="11" spans="1:27" ht="27" customHeight="1">
      <c r="A11" s="43"/>
      <c r="B11" s="78"/>
      <c r="C11" s="77"/>
      <c r="D11" s="60"/>
      <c r="E11" s="1132"/>
      <c r="F11" s="1132"/>
      <c r="G11" s="1132"/>
      <c r="H11" s="1132"/>
      <c r="I11" s="1132"/>
      <c r="J11" s="1132"/>
      <c r="K11" s="1132"/>
      <c r="L11" s="1132"/>
      <c r="M11" s="1132"/>
      <c r="N11" s="1132"/>
      <c r="O11" s="1132"/>
      <c r="P11" s="1132"/>
      <c r="Q11" s="1132"/>
      <c r="R11" s="1132"/>
      <c r="S11" s="1132"/>
      <c r="T11" s="1132"/>
      <c r="U11" s="1132"/>
      <c r="V11" s="1132"/>
      <c r="W11" s="1132"/>
      <c r="X11" s="1132"/>
      <c r="Y11" s="59"/>
    </row>
    <row r="12" spans="1:27" ht="12" customHeight="1">
      <c r="A12" s="43"/>
      <c r="B12" s="78"/>
      <c r="C12" s="77"/>
      <c r="D12" s="60"/>
      <c r="E12" s="1132"/>
      <c r="F12" s="1132"/>
      <c r="G12" s="1132"/>
      <c r="H12" s="1132"/>
      <c r="I12" s="1132"/>
      <c r="J12" s="1132"/>
      <c r="K12" s="1132"/>
      <c r="L12" s="1132"/>
      <c r="M12" s="1132"/>
      <c r="N12" s="1132"/>
      <c r="O12" s="1132"/>
      <c r="P12" s="1132"/>
      <c r="Q12" s="1132"/>
      <c r="R12" s="1132"/>
      <c r="S12" s="1132"/>
      <c r="T12" s="1132"/>
      <c r="U12" s="1132"/>
      <c r="V12" s="1132"/>
      <c r="W12" s="1132"/>
      <c r="X12" s="1132"/>
      <c r="Y12" s="59"/>
    </row>
    <row r="13" spans="1:27" ht="38.25" customHeight="1">
      <c r="A13" s="43"/>
      <c r="B13" s="78"/>
      <c r="C13" s="77"/>
      <c r="D13" s="60"/>
      <c r="E13" s="1132"/>
      <c r="F13" s="1132"/>
      <c r="G13" s="1132"/>
      <c r="H13" s="1132"/>
      <c r="I13" s="1132"/>
      <c r="J13" s="1132"/>
      <c r="K13" s="1132"/>
      <c r="L13" s="1132"/>
      <c r="M13" s="1132"/>
      <c r="N13" s="1132"/>
      <c r="O13" s="1132"/>
      <c r="P13" s="1132"/>
      <c r="Q13" s="1132"/>
      <c r="R13" s="1132"/>
      <c r="S13" s="1132"/>
      <c r="T13" s="1132"/>
      <c r="U13" s="1132"/>
      <c r="V13" s="1132"/>
      <c r="W13" s="1132"/>
      <c r="X13" s="1132"/>
      <c r="Y13" s="73"/>
    </row>
    <row r="14" spans="1:27" ht="15" customHeight="1">
      <c r="A14" s="43"/>
      <c r="B14" s="78"/>
      <c r="C14" s="77"/>
      <c r="D14" s="60"/>
      <c r="E14" s="1132"/>
      <c r="F14" s="1132"/>
      <c r="G14" s="1132"/>
      <c r="H14" s="1132"/>
      <c r="I14" s="1132"/>
      <c r="J14" s="1132"/>
      <c r="K14" s="1132"/>
      <c r="L14" s="1132"/>
      <c r="M14" s="1132"/>
      <c r="N14" s="1132"/>
      <c r="O14" s="1132"/>
      <c r="P14" s="1132"/>
      <c r="Q14" s="1132"/>
      <c r="R14" s="1132"/>
      <c r="S14" s="1132"/>
      <c r="T14" s="1132"/>
      <c r="U14" s="1132"/>
      <c r="V14" s="1132"/>
      <c r="W14" s="1132"/>
      <c r="X14" s="1132"/>
      <c r="Y14" s="59"/>
    </row>
    <row r="15" spans="1:27" ht="15">
      <c r="A15" s="43"/>
      <c r="B15" s="78"/>
      <c r="C15" s="77"/>
      <c r="D15" s="60"/>
      <c r="E15" s="1132"/>
      <c r="F15" s="1132"/>
      <c r="G15" s="1132"/>
      <c r="H15" s="1132"/>
      <c r="I15" s="1132"/>
      <c r="J15" s="1132"/>
      <c r="K15" s="1132"/>
      <c r="L15" s="1132"/>
      <c r="M15" s="1132"/>
      <c r="N15" s="1132"/>
      <c r="O15" s="1132"/>
      <c r="P15" s="1132"/>
      <c r="Q15" s="1132"/>
      <c r="R15" s="1132"/>
      <c r="S15" s="1132"/>
      <c r="T15" s="1132"/>
      <c r="U15" s="1132"/>
      <c r="V15" s="1132"/>
      <c r="W15" s="1132"/>
      <c r="X15" s="1132"/>
      <c r="Y15" s="59"/>
    </row>
    <row r="16" spans="1:27" ht="15">
      <c r="A16" s="43"/>
      <c r="B16" s="78"/>
      <c r="C16" s="77"/>
      <c r="D16" s="60"/>
      <c r="E16" s="1132"/>
      <c r="F16" s="1132"/>
      <c r="G16" s="1132"/>
      <c r="H16" s="1132"/>
      <c r="I16" s="1132"/>
      <c r="J16" s="1132"/>
      <c r="K16" s="1132"/>
      <c r="L16" s="1132"/>
      <c r="M16" s="1132"/>
      <c r="N16" s="1132"/>
      <c r="O16" s="1132"/>
      <c r="P16" s="1132"/>
      <c r="Q16" s="1132"/>
      <c r="R16" s="1132"/>
      <c r="S16" s="1132"/>
      <c r="T16" s="1132"/>
      <c r="U16" s="1132"/>
      <c r="V16" s="1132"/>
      <c r="W16" s="1132"/>
      <c r="X16" s="1132"/>
      <c r="Y16" s="59"/>
    </row>
    <row r="17" spans="1:25" ht="15" customHeight="1">
      <c r="A17" s="43"/>
      <c r="B17" s="78"/>
      <c r="C17" s="77"/>
      <c r="D17" s="60"/>
      <c r="E17" s="1132"/>
      <c r="F17" s="1132"/>
      <c r="G17" s="1132"/>
      <c r="H17" s="1132"/>
      <c r="I17" s="1132"/>
      <c r="J17" s="1132"/>
      <c r="K17" s="1132"/>
      <c r="L17" s="1132"/>
      <c r="M17" s="1132"/>
      <c r="N17" s="1132"/>
      <c r="O17" s="1132"/>
      <c r="P17" s="1132"/>
      <c r="Q17" s="1132"/>
      <c r="R17" s="1132"/>
      <c r="S17" s="1132"/>
      <c r="T17" s="1132"/>
      <c r="U17" s="1132"/>
      <c r="V17" s="1132"/>
      <c r="W17" s="1132"/>
      <c r="X17" s="1132"/>
      <c r="Y17" s="59"/>
    </row>
    <row r="18" spans="1:25" ht="15">
      <c r="A18" s="43"/>
      <c r="B18" s="78"/>
      <c r="C18" s="77"/>
      <c r="D18" s="60"/>
      <c r="E18" s="1132"/>
      <c r="F18" s="1132"/>
      <c r="G18" s="1132"/>
      <c r="H18" s="1132"/>
      <c r="I18" s="1132"/>
      <c r="J18" s="1132"/>
      <c r="K18" s="1132"/>
      <c r="L18" s="1132"/>
      <c r="M18" s="1132"/>
      <c r="N18" s="1132"/>
      <c r="O18" s="1132"/>
      <c r="P18" s="1132"/>
      <c r="Q18" s="1132"/>
      <c r="R18" s="1132"/>
      <c r="S18" s="1132"/>
      <c r="T18" s="1132"/>
      <c r="U18" s="1132"/>
      <c r="V18" s="1132"/>
      <c r="W18" s="1132"/>
      <c r="X18" s="1132"/>
      <c r="Y18" s="59"/>
    </row>
    <row r="19" spans="1:25" ht="59.25" customHeight="1">
      <c r="A19" s="43"/>
      <c r="B19" s="78"/>
      <c r="C19" s="77"/>
      <c r="D19" s="66"/>
      <c r="E19" s="1132"/>
      <c r="F19" s="1132"/>
      <c r="G19" s="1132"/>
      <c r="H19" s="1132"/>
      <c r="I19" s="1132"/>
      <c r="J19" s="1132"/>
      <c r="K19" s="1132"/>
      <c r="L19" s="1132"/>
      <c r="M19" s="1132"/>
      <c r="N19" s="1132"/>
      <c r="O19" s="1132"/>
      <c r="P19" s="1132"/>
      <c r="Q19" s="1132"/>
      <c r="R19" s="1132"/>
      <c r="S19" s="1132"/>
      <c r="T19" s="1132"/>
      <c r="U19" s="1132"/>
      <c r="V19" s="1132"/>
      <c r="W19" s="1132"/>
      <c r="X19" s="1132"/>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8" t="s">
        <v>254</v>
      </c>
      <c r="G21" s="1139"/>
      <c r="H21" s="1139"/>
      <c r="I21" s="1139"/>
      <c r="J21" s="1139"/>
      <c r="K21" s="1139"/>
      <c r="L21" s="1139"/>
      <c r="M21" s="1139"/>
      <c r="N21" s="60"/>
      <c r="O21" s="71" t="s">
        <v>237</v>
      </c>
      <c r="P21" s="1140" t="s">
        <v>238</v>
      </c>
      <c r="Q21" s="1141"/>
      <c r="R21" s="1141"/>
      <c r="S21" s="1141"/>
      <c r="T21" s="1141"/>
      <c r="U21" s="1141"/>
      <c r="V21" s="1141"/>
      <c r="W21" s="1141"/>
      <c r="X21" s="1141"/>
      <c r="Y21" s="59"/>
    </row>
    <row r="22" spans="1:25" ht="14.25" hidden="1" customHeight="1">
      <c r="A22" s="43"/>
      <c r="B22" s="78"/>
      <c r="C22" s="77"/>
      <c r="D22" s="61"/>
      <c r="E22" s="94" t="s">
        <v>237</v>
      </c>
      <c r="F22" s="1138" t="s">
        <v>240</v>
      </c>
      <c r="G22" s="1139"/>
      <c r="H22" s="1139"/>
      <c r="I22" s="1139"/>
      <c r="J22" s="1139"/>
      <c r="K22" s="1139"/>
      <c r="L22" s="1139"/>
      <c r="M22" s="1139"/>
      <c r="N22" s="60"/>
      <c r="O22" s="74" t="s">
        <v>237</v>
      </c>
      <c r="P22" s="1140" t="s">
        <v>586</v>
      </c>
      <c r="Q22" s="1141"/>
      <c r="R22" s="1141"/>
      <c r="S22" s="1141"/>
      <c r="T22" s="1141"/>
      <c r="U22" s="1141"/>
      <c r="V22" s="1141"/>
      <c r="W22" s="1141"/>
      <c r="X22" s="1141"/>
      <c r="Y22" s="59"/>
    </row>
    <row r="23" spans="1:25" ht="27" hidden="1" customHeight="1">
      <c r="A23" s="43"/>
      <c r="B23" s="78"/>
      <c r="C23" s="77"/>
      <c r="D23" s="61"/>
      <c r="E23" s="60"/>
      <c r="F23" s="60"/>
      <c r="G23" s="60"/>
      <c r="H23" s="60"/>
      <c r="I23" s="60"/>
      <c r="J23" s="60"/>
      <c r="K23" s="60"/>
      <c r="L23" s="60"/>
      <c r="M23" s="60"/>
      <c r="N23" s="60"/>
      <c r="O23" s="60"/>
      <c r="P23" s="1133"/>
      <c r="Q23" s="1133"/>
      <c r="R23" s="1133"/>
      <c r="S23" s="1133"/>
      <c r="T23" s="1133"/>
      <c r="U23" s="1133"/>
      <c r="V23" s="1133"/>
      <c r="W23" s="1133"/>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7" t="s">
        <v>394</v>
      </c>
      <c r="F35" s="1137"/>
      <c r="G35" s="1137"/>
      <c r="H35" s="1137"/>
      <c r="I35" s="1137"/>
      <c r="J35" s="1137"/>
      <c r="K35" s="1137"/>
      <c r="L35" s="1137"/>
      <c r="M35" s="1137"/>
      <c r="N35" s="1137"/>
      <c r="O35" s="1137"/>
      <c r="P35" s="1137"/>
      <c r="Q35" s="1137"/>
      <c r="R35" s="1137"/>
      <c r="S35" s="1137"/>
      <c r="T35" s="1137"/>
      <c r="U35" s="1137"/>
      <c r="V35" s="1137"/>
      <c r="W35" s="1137"/>
      <c r="X35" s="1137"/>
      <c r="Y35" s="59"/>
    </row>
    <row r="36" spans="1:25" ht="38.25" hidden="1" customHeight="1">
      <c r="A36" s="43"/>
      <c r="B36" s="78"/>
      <c r="C36" s="77"/>
      <c r="D36" s="61"/>
      <c r="E36" s="1137"/>
      <c r="F36" s="1137"/>
      <c r="G36" s="1137"/>
      <c r="H36" s="1137"/>
      <c r="I36" s="1137"/>
      <c r="J36" s="1137"/>
      <c r="K36" s="1137"/>
      <c r="L36" s="1137"/>
      <c r="M36" s="1137"/>
      <c r="N36" s="1137"/>
      <c r="O36" s="1137"/>
      <c r="P36" s="1137"/>
      <c r="Q36" s="1137"/>
      <c r="R36" s="1137"/>
      <c r="S36" s="1137"/>
      <c r="T36" s="1137"/>
      <c r="U36" s="1137"/>
      <c r="V36" s="1137"/>
      <c r="W36" s="1137"/>
      <c r="X36" s="1137"/>
      <c r="Y36" s="59"/>
    </row>
    <row r="37" spans="1:25" ht="9.75" hidden="1" customHeight="1">
      <c r="A37" s="43"/>
      <c r="B37" s="78"/>
      <c r="C37" s="77"/>
      <c r="D37" s="61"/>
      <c r="E37" s="1137"/>
      <c r="F37" s="1137"/>
      <c r="G37" s="1137"/>
      <c r="H37" s="1137"/>
      <c r="I37" s="1137"/>
      <c r="J37" s="1137"/>
      <c r="K37" s="1137"/>
      <c r="L37" s="1137"/>
      <c r="M37" s="1137"/>
      <c r="N37" s="1137"/>
      <c r="O37" s="1137"/>
      <c r="P37" s="1137"/>
      <c r="Q37" s="1137"/>
      <c r="R37" s="1137"/>
      <c r="S37" s="1137"/>
      <c r="T37" s="1137"/>
      <c r="U37" s="1137"/>
      <c r="V37" s="1137"/>
      <c r="W37" s="1137"/>
      <c r="X37" s="1137"/>
      <c r="Y37" s="59"/>
    </row>
    <row r="38" spans="1:25" ht="51" hidden="1" customHeight="1">
      <c r="A38" s="43"/>
      <c r="B38" s="78"/>
      <c r="C38" s="77"/>
      <c r="D38" s="61"/>
      <c r="E38" s="1137"/>
      <c r="F38" s="1137"/>
      <c r="G38" s="1137"/>
      <c r="H38" s="1137"/>
      <c r="I38" s="1137"/>
      <c r="J38" s="1137"/>
      <c r="K38" s="1137"/>
      <c r="L38" s="1137"/>
      <c r="M38" s="1137"/>
      <c r="N38" s="1137"/>
      <c r="O38" s="1137"/>
      <c r="P38" s="1137"/>
      <c r="Q38" s="1137"/>
      <c r="R38" s="1137"/>
      <c r="S38" s="1137"/>
      <c r="T38" s="1137"/>
      <c r="U38" s="1137"/>
      <c r="V38" s="1137"/>
      <c r="W38" s="1137"/>
      <c r="X38" s="1137"/>
      <c r="Y38" s="59"/>
    </row>
    <row r="39" spans="1:25" ht="15" hidden="1" customHeight="1">
      <c r="A39" s="43"/>
      <c r="B39" s="78"/>
      <c r="C39" s="77"/>
      <c r="D39" s="61"/>
      <c r="E39" s="1137"/>
      <c r="F39" s="1137"/>
      <c r="G39" s="1137"/>
      <c r="H39" s="1137"/>
      <c r="I39" s="1137"/>
      <c r="J39" s="1137"/>
      <c r="K39" s="1137"/>
      <c r="L39" s="1137"/>
      <c r="M39" s="1137"/>
      <c r="N39" s="1137"/>
      <c r="O39" s="1137"/>
      <c r="P39" s="1137"/>
      <c r="Q39" s="1137"/>
      <c r="R39" s="1137"/>
      <c r="S39" s="1137"/>
      <c r="T39" s="1137"/>
      <c r="U39" s="1137"/>
      <c r="V39" s="1137"/>
      <c r="W39" s="1137"/>
      <c r="X39" s="1137"/>
      <c r="Y39" s="59"/>
    </row>
    <row r="40" spans="1:25" ht="12" hidden="1" customHeight="1">
      <c r="A40" s="43"/>
      <c r="B40" s="78"/>
      <c r="C40" s="77"/>
      <c r="D40" s="61"/>
      <c r="E40" s="1142"/>
      <c r="F40" s="1143"/>
      <c r="G40" s="1143"/>
      <c r="H40" s="1143"/>
      <c r="I40" s="1143"/>
      <c r="J40" s="1143"/>
      <c r="K40" s="1143"/>
      <c r="L40" s="1143"/>
      <c r="M40" s="1143"/>
      <c r="N40" s="1143"/>
      <c r="O40" s="1143"/>
      <c r="P40" s="1143"/>
      <c r="Q40" s="1143"/>
      <c r="R40" s="1143"/>
      <c r="S40" s="1143"/>
      <c r="T40" s="1143"/>
      <c r="U40" s="1143"/>
      <c r="V40" s="1143"/>
      <c r="W40" s="1143"/>
      <c r="X40" s="1143"/>
      <c r="Y40" s="59"/>
    </row>
    <row r="41" spans="1:25" ht="38.25" hidden="1" customHeight="1">
      <c r="A41" s="43"/>
      <c r="B41" s="78"/>
      <c r="C41" s="77"/>
      <c r="D41" s="61"/>
      <c r="E41" s="1137"/>
      <c r="F41" s="1137"/>
      <c r="G41" s="1137"/>
      <c r="H41" s="1137"/>
      <c r="I41" s="1137"/>
      <c r="J41" s="1137"/>
      <c r="K41" s="1137"/>
      <c r="L41" s="1137"/>
      <c r="M41" s="1137"/>
      <c r="N41" s="1137"/>
      <c r="O41" s="1137"/>
      <c r="P41" s="1137"/>
      <c r="Q41" s="1137"/>
      <c r="R41" s="1137"/>
      <c r="S41" s="1137"/>
      <c r="T41" s="1137"/>
      <c r="U41" s="1137"/>
      <c r="V41" s="1137"/>
      <c r="W41" s="1137"/>
      <c r="X41" s="1137"/>
      <c r="Y41" s="59"/>
    </row>
    <row r="42" spans="1:25" ht="15" hidden="1">
      <c r="A42" s="43"/>
      <c r="B42" s="78"/>
      <c r="C42" s="77"/>
      <c r="D42" s="61"/>
      <c r="E42" s="1137"/>
      <c r="F42" s="1137"/>
      <c r="G42" s="1137"/>
      <c r="H42" s="1137"/>
      <c r="I42" s="1137"/>
      <c r="J42" s="1137"/>
      <c r="K42" s="1137"/>
      <c r="L42" s="1137"/>
      <c r="M42" s="1137"/>
      <c r="N42" s="1137"/>
      <c r="O42" s="1137"/>
      <c r="P42" s="1137"/>
      <c r="Q42" s="1137"/>
      <c r="R42" s="1137"/>
      <c r="S42" s="1137"/>
      <c r="T42" s="1137"/>
      <c r="U42" s="1137"/>
      <c r="V42" s="1137"/>
      <c r="W42" s="1137"/>
      <c r="X42" s="1137"/>
      <c r="Y42" s="59"/>
    </row>
    <row r="43" spans="1:25" ht="15" hidden="1">
      <c r="A43" s="43"/>
      <c r="B43" s="78"/>
      <c r="C43" s="77"/>
      <c r="D43" s="61"/>
      <c r="E43" s="1137"/>
      <c r="F43" s="1137"/>
      <c r="G43" s="1137"/>
      <c r="H43" s="1137"/>
      <c r="I43" s="1137"/>
      <c r="J43" s="1137"/>
      <c r="K43" s="1137"/>
      <c r="L43" s="1137"/>
      <c r="M43" s="1137"/>
      <c r="N43" s="1137"/>
      <c r="O43" s="1137"/>
      <c r="P43" s="1137"/>
      <c r="Q43" s="1137"/>
      <c r="R43" s="1137"/>
      <c r="S43" s="1137"/>
      <c r="T43" s="1137"/>
      <c r="U43" s="1137"/>
      <c r="V43" s="1137"/>
      <c r="W43" s="1137"/>
      <c r="X43" s="1137"/>
      <c r="Y43" s="59"/>
    </row>
    <row r="44" spans="1:25" ht="33.75" hidden="1" customHeight="1">
      <c r="A44" s="43"/>
      <c r="B44" s="78"/>
      <c r="C44" s="77"/>
      <c r="D44" s="66"/>
      <c r="E44" s="1137"/>
      <c r="F44" s="1137"/>
      <c r="G44" s="1137"/>
      <c r="H44" s="1137"/>
      <c r="I44" s="1137"/>
      <c r="J44" s="1137"/>
      <c r="K44" s="1137"/>
      <c r="L44" s="1137"/>
      <c r="M44" s="1137"/>
      <c r="N44" s="1137"/>
      <c r="O44" s="1137"/>
      <c r="P44" s="1137"/>
      <c r="Q44" s="1137"/>
      <c r="R44" s="1137"/>
      <c r="S44" s="1137"/>
      <c r="T44" s="1137"/>
      <c r="U44" s="1137"/>
      <c r="V44" s="1137"/>
      <c r="W44" s="1137"/>
      <c r="X44" s="1137"/>
      <c r="Y44" s="59"/>
    </row>
    <row r="45" spans="1:25" ht="15" hidden="1">
      <c r="A45" s="43"/>
      <c r="B45" s="78"/>
      <c r="C45" s="77"/>
      <c r="D45" s="66"/>
      <c r="E45" s="1137"/>
      <c r="F45" s="1137"/>
      <c r="G45" s="1137"/>
      <c r="H45" s="1137"/>
      <c r="I45" s="1137"/>
      <c r="J45" s="1137"/>
      <c r="K45" s="1137"/>
      <c r="L45" s="1137"/>
      <c r="M45" s="1137"/>
      <c r="N45" s="1137"/>
      <c r="O45" s="1137"/>
      <c r="P45" s="1137"/>
      <c r="Q45" s="1137"/>
      <c r="R45" s="1137"/>
      <c r="S45" s="1137"/>
      <c r="T45" s="1137"/>
      <c r="U45" s="1137"/>
      <c r="V45" s="1137"/>
      <c r="W45" s="1137"/>
      <c r="X45" s="1137"/>
      <c r="Y45" s="59"/>
    </row>
    <row r="46" spans="1:25" ht="24" hidden="1" customHeight="1">
      <c r="A46" s="43"/>
      <c r="B46" s="78"/>
      <c r="C46" s="77"/>
      <c r="D46" s="61"/>
      <c r="E46" s="1148" t="s">
        <v>236</v>
      </c>
      <c r="F46" s="1148"/>
      <c r="G46" s="1148"/>
      <c r="H46" s="1148"/>
      <c r="I46" s="1148"/>
      <c r="J46" s="1148"/>
      <c r="K46" s="1148"/>
      <c r="L46" s="1148"/>
      <c r="M46" s="1148"/>
      <c r="N46" s="1148"/>
      <c r="O46" s="1148"/>
      <c r="P46" s="1148"/>
      <c r="Q46" s="1148"/>
      <c r="R46" s="1148"/>
      <c r="S46" s="1148"/>
      <c r="T46" s="1148"/>
      <c r="U46" s="1148"/>
      <c r="V46" s="1148"/>
      <c r="W46" s="1148"/>
      <c r="X46" s="1148"/>
      <c r="Y46" s="59"/>
    </row>
    <row r="47" spans="1:25" ht="37.5" hidden="1" customHeight="1">
      <c r="A47" s="43"/>
      <c r="B47" s="78"/>
      <c r="C47" s="77"/>
      <c r="D47" s="61"/>
      <c r="E47" s="1148"/>
      <c r="F47" s="1148"/>
      <c r="G47" s="1148"/>
      <c r="H47" s="1148"/>
      <c r="I47" s="1148"/>
      <c r="J47" s="1148"/>
      <c r="K47" s="1148"/>
      <c r="L47" s="1148"/>
      <c r="M47" s="1148"/>
      <c r="N47" s="1148"/>
      <c r="O47" s="1148"/>
      <c r="P47" s="1148"/>
      <c r="Q47" s="1148"/>
      <c r="R47" s="1148"/>
      <c r="S47" s="1148"/>
      <c r="T47" s="1148"/>
      <c r="U47" s="1148"/>
      <c r="V47" s="1148"/>
      <c r="W47" s="1148"/>
      <c r="X47" s="1148"/>
      <c r="Y47" s="59"/>
    </row>
    <row r="48" spans="1:25" ht="24" hidden="1" customHeight="1">
      <c r="A48" s="43"/>
      <c r="B48" s="78"/>
      <c r="C48" s="77"/>
      <c r="D48" s="61"/>
      <c r="E48" s="1148"/>
      <c r="F48" s="1148"/>
      <c r="G48" s="1148"/>
      <c r="H48" s="1148"/>
      <c r="I48" s="1148"/>
      <c r="J48" s="1148"/>
      <c r="K48" s="1148"/>
      <c r="L48" s="1148"/>
      <c r="M48" s="1148"/>
      <c r="N48" s="1148"/>
      <c r="O48" s="1148"/>
      <c r="P48" s="1148"/>
      <c r="Q48" s="1148"/>
      <c r="R48" s="1148"/>
      <c r="S48" s="1148"/>
      <c r="T48" s="1148"/>
      <c r="U48" s="1148"/>
      <c r="V48" s="1148"/>
      <c r="W48" s="1148"/>
      <c r="X48" s="1148"/>
      <c r="Y48" s="59"/>
    </row>
    <row r="49" spans="1:25" ht="51" hidden="1" customHeight="1">
      <c r="A49" s="43"/>
      <c r="B49" s="78"/>
      <c r="C49" s="77"/>
      <c r="D49" s="61"/>
      <c r="E49" s="1148"/>
      <c r="F49" s="1148"/>
      <c r="G49" s="1148"/>
      <c r="H49" s="1148"/>
      <c r="I49" s="1148"/>
      <c r="J49" s="1148"/>
      <c r="K49" s="1148"/>
      <c r="L49" s="1148"/>
      <c r="M49" s="1148"/>
      <c r="N49" s="1148"/>
      <c r="O49" s="1148"/>
      <c r="P49" s="1148"/>
      <c r="Q49" s="1148"/>
      <c r="R49" s="1148"/>
      <c r="S49" s="1148"/>
      <c r="T49" s="1148"/>
      <c r="U49" s="1148"/>
      <c r="V49" s="1148"/>
      <c r="W49" s="1148"/>
      <c r="X49" s="1148"/>
      <c r="Y49" s="59"/>
    </row>
    <row r="50" spans="1:25" ht="15" hidden="1">
      <c r="A50" s="43"/>
      <c r="B50" s="78"/>
      <c r="C50" s="77"/>
      <c r="D50" s="61"/>
      <c r="E50" s="1148"/>
      <c r="F50" s="1148"/>
      <c r="G50" s="1148"/>
      <c r="H50" s="1148"/>
      <c r="I50" s="1148"/>
      <c r="J50" s="1148"/>
      <c r="K50" s="1148"/>
      <c r="L50" s="1148"/>
      <c r="M50" s="1148"/>
      <c r="N50" s="1148"/>
      <c r="O50" s="1148"/>
      <c r="P50" s="1148"/>
      <c r="Q50" s="1148"/>
      <c r="R50" s="1148"/>
      <c r="S50" s="1148"/>
      <c r="T50" s="1148"/>
      <c r="U50" s="1148"/>
      <c r="V50" s="1148"/>
      <c r="W50" s="1148"/>
      <c r="X50" s="1148"/>
      <c r="Y50" s="59"/>
    </row>
    <row r="51" spans="1:25" ht="15" hidden="1">
      <c r="A51" s="43"/>
      <c r="B51" s="78"/>
      <c r="C51" s="77"/>
      <c r="D51" s="61"/>
      <c r="E51" s="1148"/>
      <c r="F51" s="1148"/>
      <c r="G51" s="1148"/>
      <c r="H51" s="1148"/>
      <c r="I51" s="1148"/>
      <c r="J51" s="1148"/>
      <c r="K51" s="1148"/>
      <c r="L51" s="1148"/>
      <c r="M51" s="1148"/>
      <c r="N51" s="1148"/>
      <c r="O51" s="1148"/>
      <c r="P51" s="1148"/>
      <c r="Q51" s="1148"/>
      <c r="R51" s="1148"/>
      <c r="S51" s="1148"/>
      <c r="T51" s="1148"/>
      <c r="U51" s="1148"/>
      <c r="V51" s="1148"/>
      <c r="W51" s="1148"/>
      <c r="X51" s="1148"/>
      <c r="Y51" s="59"/>
    </row>
    <row r="52" spans="1:25" ht="15" hidden="1">
      <c r="A52" s="43"/>
      <c r="B52" s="78"/>
      <c r="C52" s="77"/>
      <c r="D52" s="61"/>
      <c r="E52" s="1148"/>
      <c r="F52" s="1148"/>
      <c r="G52" s="1148"/>
      <c r="H52" s="1148"/>
      <c r="I52" s="1148"/>
      <c r="J52" s="1148"/>
      <c r="K52" s="1148"/>
      <c r="L52" s="1148"/>
      <c r="M52" s="1148"/>
      <c r="N52" s="1148"/>
      <c r="O52" s="1148"/>
      <c r="P52" s="1148"/>
      <c r="Q52" s="1148"/>
      <c r="R52" s="1148"/>
      <c r="S52" s="1148"/>
      <c r="T52" s="1148"/>
      <c r="U52" s="1148"/>
      <c r="V52" s="1148"/>
      <c r="W52" s="1148"/>
      <c r="X52" s="1148"/>
      <c r="Y52" s="59"/>
    </row>
    <row r="53" spans="1:25" ht="15" hidden="1">
      <c r="A53" s="43"/>
      <c r="B53" s="78"/>
      <c r="C53" s="77"/>
      <c r="D53" s="61"/>
      <c r="E53" s="1148"/>
      <c r="F53" s="1148"/>
      <c r="G53" s="1148"/>
      <c r="H53" s="1148"/>
      <c r="I53" s="1148"/>
      <c r="J53" s="1148"/>
      <c r="K53" s="1148"/>
      <c r="L53" s="1148"/>
      <c r="M53" s="1148"/>
      <c r="N53" s="1148"/>
      <c r="O53" s="1148"/>
      <c r="P53" s="1148"/>
      <c r="Q53" s="1148"/>
      <c r="R53" s="1148"/>
      <c r="S53" s="1148"/>
      <c r="T53" s="1148"/>
      <c r="U53" s="1148"/>
      <c r="V53" s="1148"/>
      <c r="W53" s="1148"/>
      <c r="X53" s="1148"/>
      <c r="Y53" s="59"/>
    </row>
    <row r="54" spans="1:25" ht="15" hidden="1">
      <c r="A54" s="43"/>
      <c r="B54" s="78"/>
      <c r="C54" s="77"/>
      <c r="D54" s="61"/>
      <c r="E54" s="1148"/>
      <c r="F54" s="1148"/>
      <c r="G54" s="1148"/>
      <c r="H54" s="1148"/>
      <c r="I54" s="1148"/>
      <c r="J54" s="1148"/>
      <c r="K54" s="1148"/>
      <c r="L54" s="1148"/>
      <c r="M54" s="1148"/>
      <c r="N54" s="1148"/>
      <c r="O54" s="1148"/>
      <c r="P54" s="1148"/>
      <c r="Q54" s="1148"/>
      <c r="R54" s="1148"/>
      <c r="S54" s="1148"/>
      <c r="T54" s="1148"/>
      <c r="U54" s="1148"/>
      <c r="V54" s="1148"/>
      <c r="W54" s="1148"/>
      <c r="X54" s="1148"/>
      <c r="Y54" s="59"/>
    </row>
    <row r="55" spans="1:25" ht="15" hidden="1">
      <c r="A55" s="43"/>
      <c r="B55" s="78"/>
      <c r="C55" s="77"/>
      <c r="D55" s="61"/>
      <c r="E55" s="1148"/>
      <c r="F55" s="1148"/>
      <c r="G55" s="1148"/>
      <c r="H55" s="1148"/>
      <c r="I55" s="1148"/>
      <c r="J55" s="1148"/>
      <c r="K55" s="1148"/>
      <c r="L55" s="1148"/>
      <c r="M55" s="1148"/>
      <c r="N55" s="1148"/>
      <c r="O55" s="1148"/>
      <c r="P55" s="1148"/>
      <c r="Q55" s="1148"/>
      <c r="R55" s="1148"/>
      <c r="S55" s="1148"/>
      <c r="T55" s="1148"/>
      <c r="U55" s="1148"/>
      <c r="V55" s="1148"/>
      <c r="W55" s="1148"/>
      <c r="X55" s="1148"/>
      <c r="Y55" s="59"/>
    </row>
    <row r="56" spans="1:25" ht="25.5" hidden="1" customHeight="1">
      <c r="A56" s="43"/>
      <c r="B56" s="78"/>
      <c r="C56" s="77"/>
      <c r="D56" s="66"/>
      <c r="E56" s="1148"/>
      <c r="F56" s="1148"/>
      <c r="G56" s="1148"/>
      <c r="H56" s="1148"/>
      <c r="I56" s="1148"/>
      <c r="J56" s="1148"/>
      <c r="K56" s="1148"/>
      <c r="L56" s="1148"/>
      <c r="M56" s="1148"/>
      <c r="N56" s="1148"/>
      <c r="O56" s="1148"/>
      <c r="P56" s="1148"/>
      <c r="Q56" s="1148"/>
      <c r="R56" s="1148"/>
      <c r="S56" s="1148"/>
      <c r="T56" s="1148"/>
      <c r="U56" s="1148"/>
      <c r="V56" s="1148"/>
      <c r="W56" s="1148"/>
      <c r="X56" s="1148"/>
      <c r="Y56" s="59"/>
    </row>
    <row r="57" spans="1:25" ht="15" hidden="1">
      <c r="A57" s="43"/>
      <c r="B57" s="78"/>
      <c r="C57" s="77"/>
      <c r="D57" s="66"/>
      <c r="E57" s="1148"/>
      <c r="F57" s="1148"/>
      <c r="G57" s="1148"/>
      <c r="H57" s="1148"/>
      <c r="I57" s="1148"/>
      <c r="J57" s="1148"/>
      <c r="K57" s="1148"/>
      <c r="L57" s="1148"/>
      <c r="M57" s="1148"/>
      <c r="N57" s="1148"/>
      <c r="O57" s="1148"/>
      <c r="P57" s="1148"/>
      <c r="Q57" s="1148"/>
      <c r="R57" s="1148"/>
      <c r="S57" s="1148"/>
      <c r="T57" s="1148"/>
      <c r="U57" s="1148"/>
      <c r="V57" s="1148"/>
      <c r="W57" s="1148"/>
      <c r="X57" s="1148"/>
      <c r="Y57" s="59"/>
    </row>
    <row r="58" spans="1:25" ht="15" hidden="1" customHeight="1">
      <c r="A58" s="43"/>
      <c r="B58" s="78"/>
      <c r="C58" s="77"/>
      <c r="D58" s="61"/>
      <c r="E58" s="1134" t="s">
        <v>395</v>
      </c>
      <c r="F58" s="1134"/>
      <c r="G58" s="1134"/>
      <c r="H58" s="1134"/>
      <c r="I58" s="1134"/>
      <c r="J58" s="1134"/>
      <c r="K58" s="1134"/>
      <c r="L58" s="1134"/>
      <c r="M58" s="1134"/>
      <c r="N58" s="1134"/>
      <c r="O58" s="1134"/>
      <c r="P58" s="1134"/>
      <c r="Q58" s="1134"/>
      <c r="R58" s="1134"/>
      <c r="S58" s="1134"/>
      <c r="T58" s="1134"/>
      <c r="U58" s="1134"/>
      <c r="V58" s="230"/>
      <c r="W58" s="230"/>
      <c r="X58" s="230"/>
      <c r="Y58" s="59"/>
    </row>
    <row r="59" spans="1:25" ht="15" hidden="1" customHeight="1">
      <c r="A59" s="43"/>
      <c r="B59" s="78"/>
      <c r="C59" s="77"/>
      <c r="D59" s="61"/>
      <c r="E59" s="1149"/>
      <c r="F59" s="1149"/>
      <c r="G59" s="1149"/>
      <c r="H59" s="1142"/>
      <c r="I59" s="1143"/>
      <c r="J59" s="1143"/>
      <c r="K59" s="1143"/>
      <c r="L59" s="1143"/>
      <c r="M59" s="1143"/>
      <c r="N59" s="1143"/>
      <c r="O59" s="1143"/>
      <c r="P59" s="1143"/>
      <c r="Q59" s="1143"/>
      <c r="R59" s="1143"/>
      <c r="S59" s="1143"/>
      <c r="T59" s="1143"/>
      <c r="U59" s="1143"/>
      <c r="V59" s="1143"/>
      <c r="W59" s="1143"/>
      <c r="X59" s="1143"/>
      <c r="Y59" s="59"/>
    </row>
    <row r="60" spans="1:25" ht="15" hidden="1" customHeight="1">
      <c r="A60" s="43"/>
      <c r="B60" s="78"/>
      <c r="C60" s="77"/>
      <c r="D60" s="61"/>
      <c r="E60" s="1145"/>
      <c r="F60" s="1145"/>
      <c r="G60" s="1145"/>
      <c r="H60" s="1147"/>
      <c r="I60" s="1147"/>
      <c r="J60" s="1147"/>
      <c r="K60" s="1147"/>
      <c r="L60" s="1147"/>
      <c r="M60" s="1147"/>
      <c r="N60" s="1147"/>
      <c r="O60" s="1147"/>
      <c r="P60" s="1147"/>
      <c r="Q60" s="1147"/>
      <c r="R60" s="1147"/>
      <c r="S60" s="1147"/>
      <c r="T60" s="1147"/>
      <c r="U60" s="1147"/>
      <c r="V60" s="1147"/>
      <c r="W60" s="1147"/>
      <c r="X60" s="1147"/>
      <c r="Y60" s="59"/>
    </row>
    <row r="61" spans="1:25" ht="15" hidden="1">
      <c r="A61" s="43"/>
      <c r="B61" s="78"/>
      <c r="C61" s="77"/>
      <c r="D61" s="61"/>
      <c r="E61" s="70"/>
      <c r="F61" s="68"/>
      <c r="G61" s="69"/>
      <c r="H61" s="1147"/>
      <c r="I61" s="1147"/>
      <c r="J61" s="1147"/>
      <c r="K61" s="1147"/>
      <c r="L61" s="1147"/>
      <c r="M61" s="1147"/>
      <c r="N61" s="1147"/>
      <c r="O61" s="1147"/>
      <c r="P61" s="1147"/>
      <c r="Q61" s="1147"/>
      <c r="R61" s="1147"/>
      <c r="S61" s="1147"/>
      <c r="T61" s="1147"/>
      <c r="U61" s="1147"/>
      <c r="V61" s="1147"/>
      <c r="W61" s="1147"/>
      <c r="X61" s="114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4" t="s">
        <v>396</v>
      </c>
      <c r="F70" s="1134"/>
      <c r="G70" s="1134"/>
      <c r="H70" s="1134"/>
      <c r="I70" s="1134"/>
      <c r="J70" s="1134"/>
      <c r="K70" s="1134"/>
      <c r="L70" s="1134"/>
      <c r="M70" s="1134"/>
      <c r="N70" s="1134"/>
      <c r="O70" s="1134"/>
      <c r="P70" s="1134"/>
      <c r="Q70" s="1134"/>
      <c r="R70" s="1134"/>
      <c r="S70" s="1134"/>
      <c r="T70" s="1134"/>
      <c r="U70" s="449"/>
      <c r="V70" s="449"/>
      <c r="W70" s="449"/>
      <c r="X70" s="449"/>
      <c r="Y70" s="59"/>
    </row>
    <row r="71" spans="1:25" ht="15" hidden="1">
      <c r="A71" s="43"/>
      <c r="B71" s="78"/>
      <c r="C71" s="77"/>
      <c r="D71" s="61"/>
      <c r="E71" s="1134" t="s">
        <v>585</v>
      </c>
      <c r="F71" s="1134"/>
      <c r="G71" s="1134"/>
      <c r="H71" s="1134"/>
      <c r="I71" s="1134"/>
      <c r="J71" s="1134"/>
      <c r="K71" s="1134"/>
      <c r="L71" s="1134"/>
      <c r="M71" s="1134"/>
      <c r="N71" s="1134"/>
      <c r="O71" s="1134"/>
      <c r="P71" s="1134"/>
      <c r="Q71" s="1134"/>
      <c r="R71" s="1134"/>
      <c r="S71" s="1134"/>
      <c r="T71" s="1134"/>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4" t="s">
        <v>395</v>
      </c>
      <c r="F81" s="1134"/>
      <c r="G81" s="1134"/>
      <c r="H81" s="1134"/>
      <c r="I81" s="1134"/>
      <c r="J81" s="1134"/>
      <c r="K81" s="1134"/>
      <c r="L81" s="1134"/>
      <c r="M81" s="1134"/>
      <c r="N81" s="1134"/>
      <c r="O81" s="1134"/>
      <c r="P81" s="1134"/>
      <c r="Q81" s="1134"/>
      <c r="R81" s="1134"/>
      <c r="S81" s="1134"/>
      <c r="T81" s="1134"/>
      <c r="U81" s="1134"/>
      <c r="V81" s="230"/>
      <c r="W81" s="230"/>
      <c r="X81" s="230"/>
      <c r="Y81" s="59"/>
    </row>
    <row r="82" spans="1:25" ht="15" hidden="1" customHeight="1">
      <c r="A82" s="43"/>
      <c r="B82" s="78"/>
      <c r="C82" s="77"/>
      <c r="D82" s="61"/>
      <c r="E82" s="1145"/>
      <c r="F82" s="1145"/>
      <c r="G82" s="1145"/>
      <c r="H82" s="1142"/>
      <c r="I82" s="1143"/>
      <c r="J82" s="1143"/>
      <c r="K82" s="1143"/>
      <c r="L82" s="1143"/>
      <c r="M82" s="1143"/>
      <c r="N82" s="1143"/>
      <c r="O82" s="1143"/>
      <c r="P82" s="1143"/>
      <c r="Q82" s="1143"/>
      <c r="R82" s="1143"/>
      <c r="S82" s="1143"/>
      <c r="T82" s="1143"/>
      <c r="U82" s="1143"/>
      <c r="V82" s="1143"/>
      <c r="W82" s="1143"/>
      <c r="X82" s="1143"/>
      <c r="Y82" s="59"/>
    </row>
    <row r="83" spans="1:25" ht="15" hidden="1" customHeight="1">
      <c r="A83" s="43"/>
      <c r="B83" s="78"/>
      <c r="C83" s="77"/>
      <c r="D83" s="61"/>
      <c r="Y83" s="59"/>
    </row>
    <row r="84" spans="1:25" ht="15" hidden="1" customHeight="1">
      <c r="A84" s="43"/>
      <c r="B84" s="78"/>
      <c r="C84" s="77"/>
      <c r="D84" s="61"/>
      <c r="E84" s="70"/>
      <c r="F84" s="68"/>
      <c r="G84" s="69"/>
      <c r="H84" s="1147"/>
      <c r="I84" s="1147"/>
      <c r="J84" s="1147"/>
      <c r="K84" s="1147"/>
      <c r="L84" s="1147"/>
      <c r="M84" s="1147"/>
      <c r="N84" s="1147"/>
      <c r="O84" s="1147"/>
      <c r="P84" s="1147"/>
      <c r="Q84" s="1147"/>
      <c r="R84" s="1147"/>
      <c r="S84" s="1147"/>
      <c r="T84" s="1147"/>
      <c r="U84" s="1147"/>
      <c r="V84" s="1147"/>
      <c r="W84" s="1147"/>
      <c r="X84" s="114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6" t="s">
        <v>235</v>
      </c>
      <c r="F98" s="1146"/>
      <c r="G98" s="1146"/>
      <c r="H98" s="1146"/>
      <c r="I98" s="1146"/>
      <c r="J98" s="1146"/>
      <c r="K98" s="1146"/>
      <c r="L98" s="1146"/>
      <c r="M98" s="1146"/>
      <c r="N98" s="1146"/>
      <c r="O98" s="1146"/>
      <c r="P98" s="1146"/>
      <c r="Q98" s="1146"/>
      <c r="R98" s="1146"/>
      <c r="S98" s="1146"/>
      <c r="T98" s="1146"/>
      <c r="U98" s="1146"/>
      <c r="V98" s="1146"/>
      <c r="W98" s="1146"/>
      <c r="X98" s="1146"/>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4" t="s">
        <v>234</v>
      </c>
      <c r="G100" s="1144"/>
      <c r="H100" s="1144"/>
      <c r="I100" s="1144"/>
      <c r="J100" s="1144"/>
      <c r="K100" s="1144"/>
      <c r="L100" s="1144"/>
      <c r="M100" s="1144"/>
      <c r="N100" s="1144"/>
      <c r="O100" s="1144"/>
      <c r="P100" s="1144"/>
      <c r="Q100" s="1144"/>
      <c r="R100" s="1144"/>
      <c r="S100" s="114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4" t="s">
        <v>233</v>
      </c>
      <c r="G102" s="1144"/>
      <c r="H102" s="1144"/>
      <c r="I102" s="1144"/>
      <c r="J102" s="1144"/>
      <c r="K102" s="1144"/>
      <c r="L102" s="1144"/>
      <c r="M102" s="1144"/>
      <c r="N102" s="1144"/>
      <c r="O102" s="1144"/>
      <c r="P102" s="1144"/>
      <c r="Q102" s="1144"/>
      <c r="R102" s="1144"/>
      <c r="S102" s="1144"/>
      <c r="T102" s="1144"/>
      <c r="U102" s="1144"/>
      <c r="V102" s="1144"/>
      <c r="W102" s="1144"/>
      <c r="X102" s="114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208</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17.12.2019</v>
      </c>
      <c r="I7" s="196" t="s">
        <v>493</v>
      </c>
      <c r="J7" s="333"/>
      <c r="K7" s="213"/>
      <c r="L7" s="213"/>
      <c r="M7" s="213"/>
      <c r="N7" s="213"/>
      <c r="O7" s="213"/>
      <c r="P7" s="213"/>
      <c r="Q7" s="213"/>
      <c r="R7" s="213"/>
      <c r="S7" s="213"/>
      <c r="T7" s="213"/>
    </row>
    <row r="8" spans="1:20" s="190" customFormat="1" ht="45">
      <c r="A8" s="1214">
        <v>1</v>
      </c>
      <c r="B8" s="213"/>
      <c r="C8" s="213"/>
      <c r="D8" s="213"/>
      <c r="F8" s="334" t="e">
        <f ca="1">"2." &amp;mergeValue(A8)</f>
        <v>#NAME?</v>
      </c>
      <c r="G8" s="416" t="s">
        <v>494</v>
      </c>
      <c r="H8" s="316"/>
      <c r="I8" s="196" t="s">
        <v>589</v>
      </c>
      <c r="J8" s="333"/>
      <c r="K8" s="213"/>
      <c r="L8" s="213"/>
      <c r="M8" s="213"/>
      <c r="N8" s="213"/>
      <c r="O8" s="213"/>
      <c r="P8" s="213"/>
      <c r="Q8" s="213"/>
      <c r="R8" s="213"/>
      <c r="S8" s="213"/>
      <c r="T8" s="213"/>
    </row>
    <row r="9" spans="1:20" s="190" customFormat="1" ht="22.5">
      <c r="A9" s="1214"/>
      <c r="B9" s="213"/>
      <c r="C9" s="213"/>
      <c r="D9" s="213"/>
      <c r="F9" s="334" t="e">
        <f ca="1">"3." &amp;mergeValue(A9)</f>
        <v>#NAME?</v>
      </c>
      <c r="G9" s="416" t="s">
        <v>495</v>
      </c>
      <c r="H9" s="316"/>
      <c r="I9" s="196" t="s">
        <v>587</v>
      </c>
      <c r="J9" s="333"/>
      <c r="K9" s="213"/>
      <c r="L9" s="213"/>
      <c r="M9" s="213"/>
      <c r="N9" s="213"/>
      <c r="O9" s="213"/>
      <c r="P9" s="213"/>
      <c r="Q9" s="213"/>
      <c r="R9" s="213"/>
      <c r="S9" s="213"/>
      <c r="T9" s="213"/>
    </row>
    <row r="10" spans="1:20" s="190" customFormat="1" ht="22.5">
      <c r="A10" s="1214"/>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343"/>
      <c r="D11" s="343"/>
      <c r="F11" s="334" t="e">
        <f ca="1">"4."&amp;mergeValue(A11) &amp;"."&amp;mergeValue(B11)</f>
        <v>#NAME?</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343"/>
      <c r="F12" s="334" t="e">
        <f ca="1">"4."&amp;mergeValue(A12) &amp;"."&amp;mergeValue(B12)&amp;"."&amp;mergeValue(C12)</f>
        <v>#NAME?</v>
      </c>
      <c r="G12" s="340" t="s">
        <v>497</v>
      </c>
      <c r="H12" s="316"/>
      <c r="I12" s="196" t="s">
        <v>500</v>
      </c>
      <c r="J12" s="333"/>
      <c r="K12" s="213"/>
      <c r="L12" s="213"/>
      <c r="M12" s="213"/>
      <c r="N12" s="213"/>
      <c r="O12" s="213"/>
      <c r="P12" s="213"/>
      <c r="Q12" s="213"/>
      <c r="R12" s="213"/>
      <c r="S12" s="213"/>
      <c r="T12" s="213"/>
    </row>
    <row r="13" spans="1:20" s="190" customFormat="1" ht="39" customHeight="1">
      <c r="A13" s="1214"/>
      <c r="B13" s="1214"/>
      <c r="C13" s="1214"/>
      <c r="D13" s="343">
        <v>1</v>
      </c>
      <c r="F13" s="334" t="e">
        <f ca="1">"4."&amp;mergeValue(A13) &amp;"."&amp;mergeValue(B13)&amp;"."&amp;mergeValue(C13)&amp;"."&amp;mergeValue(D13)</f>
        <v>#NAME?</v>
      </c>
      <c r="G13" s="419" t="s">
        <v>498</v>
      </c>
      <c r="H13" s="316"/>
      <c r="I13" s="1215" t="s">
        <v>590</v>
      </c>
      <c r="J13" s="333"/>
      <c r="K13" s="213"/>
      <c r="L13" s="213"/>
      <c r="M13" s="213"/>
      <c r="N13" s="213"/>
      <c r="O13" s="213"/>
      <c r="P13" s="213"/>
      <c r="Q13" s="213"/>
      <c r="R13" s="213"/>
      <c r="S13" s="213"/>
      <c r="T13" s="213"/>
    </row>
    <row r="14" spans="1:20" s="190" customFormat="1" ht="18.75">
      <c r="A14" s="1214"/>
      <c r="B14" s="1214"/>
      <c r="C14" s="1214"/>
      <c r="D14" s="343"/>
      <c r="F14" s="337"/>
      <c r="G14" s="150" t="s">
        <v>4</v>
      </c>
      <c r="H14" s="342"/>
      <c r="I14" s="1215"/>
      <c r="J14" s="333"/>
      <c r="K14" s="213"/>
      <c r="L14" s="213"/>
      <c r="M14" s="213"/>
      <c r="N14" s="213"/>
      <c r="O14" s="213"/>
      <c r="P14" s="213"/>
      <c r="Q14" s="213"/>
      <c r="R14" s="213"/>
      <c r="S14" s="213"/>
      <c r="T14" s="213"/>
    </row>
    <row r="15" spans="1:20" s="190" customFormat="1" ht="18.75">
      <c r="A15" s="1214"/>
      <c r="B15" s="1214"/>
      <c r="C15" s="343"/>
      <c r="D15" s="343"/>
      <c r="F15" s="420"/>
      <c r="G15" s="195" t="s">
        <v>403</v>
      </c>
      <c r="H15" s="421"/>
      <c r="I15" s="422"/>
      <c r="J15" s="333"/>
      <c r="K15" s="213"/>
      <c r="L15" s="213"/>
      <c r="M15" s="213"/>
      <c r="N15" s="213"/>
      <c r="O15" s="213"/>
      <c r="P15" s="213"/>
      <c r="Q15" s="213"/>
      <c r="R15" s="213"/>
      <c r="S15" s="213"/>
      <c r="T15" s="213"/>
    </row>
    <row r="16" spans="1:20" s="190" customFormat="1" ht="18.75">
      <c r="A16" s="1214"/>
      <c r="B16" s="213"/>
      <c r="C16" s="213"/>
      <c r="D16" s="213"/>
      <c r="F16" s="337"/>
      <c r="G16" s="155" t="s">
        <v>506</v>
      </c>
      <c r="H16" s="338"/>
      <c r="I16" s="339"/>
      <c r="J16" s="333"/>
      <c r="K16" s="213"/>
      <c r="L16" s="213"/>
      <c r="M16" s="213"/>
      <c r="N16" s="213"/>
      <c r="O16" s="213"/>
      <c r="P16" s="213"/>
      <c r="Q16" s="213"/>
      <c r="R16" s="213"/>
      <c r="S16" s="213"/>
      <c r="T16" s="213"/>
    </row>
    <row r="17" spans="1:20" s="190" customFormat="1" ht="18.75">
      <c r="A17" s="213"/>
      <c r="B17" s="213"/>
      <c r="C17" s="213"/>
      <c r="D17" s="213"/>
      <c r="F17" s="337"/>
      <c r="G17" s="165" t="s">
        <v>505</v>
      </c>
      <c r="H17" s="338"/>
      <c r="I17" s="339"/>
      <c r="J17" s="333"/>
      <c r="K17" s="213"/>
      <c r="L17" s="213"/>
      <c r="M17" s="213"/>
      <c r="N17" s="213"/>
      <c r="O17" s="213"/>
      <c r="P17" s="213"/>
      <c r="Q17" s="213"/>
      <c r="R17" s="213"/>
      <c r="S17" s="213"/>
      <c r="T17" s="213"/>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9" t="s">
        <v>592</v>
      </c>
      <c r="H19" s="1209"/>
      <c r="I19" s="225"/>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42" t="s">
        <v>685</v>
      </c>
      <c r="M5" s="1242"/>
      <c r="N5" s="1242"/>
      <c r="O5" s="1242"/>
      <c r="P5" s="1242"/>
      <c r="Q5" s="1242"/>
      <c r="R5" s="1242"/>
      <c r="S5" s="1242"/>
      <c r="T5" s="1242"/>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66" t="str">
        <f>IF(NameOrPr_ch="",IF(NameOrPr="","",NameOrPr),NameOrPr_ch)</f>
        <v>Государственный комитет Псковской области по тарифам и энергетике</v>
      </c>
      <c r="P7" s="1267"/>
      <c r="Q7" s="1267"/>
      <c r="R7" s="1267"/>
      <c r="S7" s="1267"/>
      <c r="T7" s="1268"/>
      <c r="U7" s="668"/>
      <c r="Y7" s="1014"/>
      <c r="Z7" s="506"/>
      <c r="AA7" s="506"/>
      <c r="AB7" s="506"/>
      <c r="AC7" s="506"/>
    </row>
    <row r="8" spans="1:29" s="571" customFormat="1" ht="18.75">
      <c r="A8" s="591"/>
      <c r="B8" s="591"/>
      <c r="C8" s="591"/>
      <c r="D8" s="591"/>
      <c r="E8" s="591"/>
      <c r="F8" s="591"/>
      <c r="G8" s="591"/>
      <c r="H8" s="591"/>
      <c r="L8" s="500"/>
      <c r="M8" s="618" t="s">
        <v>595</v>
      </c>
      <c r="N8" s="667"/>
      <c r="O8" s="1266" t="str">
        <f>IF(datePr_ch="",IF(datePr="","",datePr),datePr_ch)</f>
        <v>11.12.2019</v>
      </c>
      <c r="P8" s="1267"/>
      <c r="Q8" s="1267"/>
      <c r="R8" s="1267"/>
      <c r="S8" s="1267"/>
      <c r="T8" s="1268"/>
      <c r="U8" s="668"/>
      <c r="Y8" s="1014"/>
      <c r="Z8" s="591"/>
      <c r="AA8" s="591"/>
      <c r="AB8" s="591"/>
      <c r="AC8" s="591"/>
    </row>
    <row r="9" spans="1:29" s="492" customFormat="1" ht="18.75">
      <c r="A9" s="506"/>
      <c r="B9" s="506"/>
      <c r="C9" s="506"/>
      <c r="D9" s="506"/>
      <c r="E9" s="506"/>
      <c r="F9" s="506"/>
      <c r="G9" s="506"/>
      <c r="H9" s="506"/>
      <c r="L9" s="553"/>
      <c r="M9" s="618" t="s">
        <v>594</v>
      </c>
      <c r="N9" s="667"/>
      <c r="O9" s="1266" t="str">
        <f>IF(numberPr_ch="",IF(numberPr="","",numberPr),numberPr_ch)</f>
        <v>№223-т от 11.12.2019; №247-т от 17.12.2019</v>
      </c>
      <c r="P9" s="1267"/>
      <c r="Q9" s="1267"/>
      <c r="R9" s="1267"/>
      <c r="S9" s="1267"/>
      <c r="T9" s="1268"/>
      <c r="U9" s="668"/>
      <c r="Y9" s="1014"/>
      <c r="Z9" s="506"/>
      <c r="AA9" s="506"/>
      <c r="AB9" s="506"/>
      <c r="AC9" s="506"/>
    </row>
    <row r="10" spans="1:29" s="492" customFormat="1" ht="18.75">
      <c r="A10" s="506"/>
      <c r="B10" s="506"/>
      <c r="C10" s="506"/>
      <c r="D10" s="506"/>
      <c r="E10" s="506"/>
      <c r="F10" s="506"/>
      <c r="G10" s="506"/>
      <c r="H10" s="506"/>
      <c r="L10" s="553"/>
      <c r="M10" s="618" t="s">
        <v>501</v>
      </c>
      <c r="N10" s="667"/>
      <c r="O10" s="1266" t="str">
        <f>IF(IstPub_ch="",IF(IstPub="","",IstPub),IstPub_ch)</f>
        <v>http://tarif.pskov.ru/deystvuyushchie-tarify/teplosnabzhenie</v>
      </c>
      <c r="P10" s="1267"/>
      <c r="Q10" s="1267"/>
      <c r="R10" s="1267"/>
      <c r="S10" s="1267"/>
      <c r="T10" s="1268"/>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720</v>
      </c>
      <c r="R11" s="772" t="s">
        <v>721</v>
      </c>
      <c r="S11" s="750"/>
      <c r="T11" s="750"/>
      <c r="U11" s="668"/>
      <c r="Y11" s="774"/>
      <c r="Z11" s="615"/>
      <c r="AA11" s="615"/>
      <c r="AB11" s="615"/>
      <c r="AC11" s="615"/>
    </row>
    <row r="12" spans="1:29" s="492" customFormat="1" ht="11.25" hidden="1">
      <c r="A12" s="506"/>
      <c r="B12" s="506"/>
      <c r="C12" s="506"/>
      <c r="D12" s="506"/>
      <c r="E12" s="506"/>
      <c r="F12" s="506"/>
      <c r="G12" s="506"/>
      <c r="H12" s="506"/>
      <c r="L12" s="1243"/>
      <c r="M12" s="1243"/>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65"/>
      <c r="R13" s="1265"/>
      <c r="S13" s="1265"/>
      <c r="T13" s="1265"/>
      <c r="U13" s="1265"/>
      <c r="V13" s="1265"/>
    </row>
    <row r="14" spans="1:29">
      <c r="J14" s="482"/>
      <c r="K14" s="482"/>
      <c r="L14" s="1156" t="s">
        <v>454</v>
      </c>
      <c r="M14" s="1156"/>
      <c r="N14" s="1156"/>
      <c r="O14" s="1156"/>
      <c r="P14" s="1156"/>
      <c r="Q14" s="1156"/>
      <c r="R14" s="1156"/>
      <c r="S14" s="1156"/>
      <c r="T14" s="1156"/>
      <c r="U14" s="1156"/>
      <c r="V14" s="1156"/>
      <c r="W14" s="1156"/>
      <c r="X14" s="1156" t="s">
        <v>455</v>
      </c>
    </row>
    <row r="15" spans="1:29" ht="14.25" customHeight="1">
      <c r="J15" s="482"/>
      <c r="K15" s="482"/>
      <c r="L15" s="1226" t="s">
        <v>92</v>
      </c>
      <c r="M15" s="1226" t="s">
        <v>625</v>
      </c>
      <c r="N15" s="535"/>
      <c r="O15" s="1226" t="s">
        <v>626</v>
      </c>
      <c r="P15" s="1285" t="s">
        <v>627</v>
      </c>
      <c r="Q15" s="1285" t="s">
        <v>640</v>
      </c>
      <c r="R15" s="1285"/>
      <c r="S15" s="1285"/>
      <c r="T15" s="1285"/>
      <c r="U15" s="1285"/>
      <c r="V15" s="1226" t="s">
        <v>341</v>
      </c>
      <c r="W15" s="1264" t="s">
        <v>275</v>
      </c>
      <c r="X15" s="1156"/>
    </row>
    <row r="16" spans="1:29" s="524" customFormat="1" ht="25.5" customHeight="1">
      <c r="A16" s="586"/>
      <c r="B16" s="586"/>
      <c r="C16" s="586"/>
      <c r="D16" s="586"/>
      <c r="E16" s="586"/>
      <c r="F16" s="586"/>
      <c r="G16" s="592"/>
      <c r="H16" s="592"/>
      <c r="I16" s="532"/>
      <c r="J16" s="530"/>
      <c r="K16" s="530"/>
      <c r="L16" s="1226"/>
      <c r="M16" s="1226"/>
      <c r="N16" s="535"/>
      <c r="O16" s="1226"/>
      <c r="P16" s="1285"/>
      <c r="Q16" s="1285" t="s">
        <v>678</v>
      </c>
      <c r="R16" s="1285"/>
      <c r="S16" s="1274" t="s">
        <v>653</v>
      </c>
      <c r="T16" s="1274"/>
      <c r="U16" s="1274"/>
      <c r="V16" s="1226"/>
      <c r="W16" s="1264"/>
      <c r="X16" s="1156"/>
      <c r="Y16" s="1009"/>
      <c r="Z16" s="586"/>
      <c r="AA16" s="586"/>
      <c r="AB16" s="586"/>
      <c r="AC16" s="586"/>
    </row>
    <row r="17" spans="1:29" ht="14.25" customHeight="1">
      <c r="J17" s="482"/>
      <c r="K17" s="482"/>
      <c r="L17" s="1226"/>
      <c r="M17" s="1226"/>
      <c r="N17" s="535"/>
      <c r="O17" s="1226"/>
      <c r="P17" s="1285"/>
      <c r="Q17" s="535" t="s">
        <v>676</v>
      </c>
      <c r="R17" s="535" t="s">
        <v>677</v>
      </c>
      <c r="S17" s="537" t="s">
        <v>274</v>
      </c>
      <c r="T17" s="1276" t="s">
        <v>273</v>
      </c>
      <c r="U17" s="1276"/>
      <c r="V17" s="1226"/>
      <c r="W17" s="1264"/>
      <c r="X17" s="1156"/>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86">
        <f t="shared" ca="1" si="0"/>
        <v>8</v>
      </c>
      <c r="U18" s="1286"/>
      <c r="V18" s="488">
        <f ca="1">OFFSET(V18,0,-2)+1</f>
        <v>9</v>
      </c>
      <c r="W18" s="524"/>
      <c r="X18" s="488">
        <f ca="1">OFFSET(X18,0,-2)+1</f>
        <v>10</v>
      </c>
    </row>
    <row r="19" spans="1:29" ht="22.5">
      <c r="A19" s="1245">
        <v>1</v>
      </c>
      <c r="B19" s="981"/>
      <c r="C19" s="981"/>
      <c r="D19" s="981"/>
      <c r="E19" s="981"/>
      <c r="F19" s="981"/>
      <c r="G19" s="982"/>
      <c r="H19" s="982"/>
      <c r="I19" s="984"/>
      <c r="J19" s="976"/>
      <c r="K19" s="976"/>
      <c r="L19" s="594" t="e">
        <f ca="1">mergeValue(A19)</f>
        <v>#NAME?</v>
      </c>
      <c r="M19" s="642" t="s">
        <v>20</v>
      </c>
      <c r="N19" s="581"/>
      <c r="O19" s="1263"/>
      <c r="P19" s="1263"/>
      <c r="Q19" s="1263"/>
      <c r="R19" s="1263"/>
      <c r="S19" s="1263"/>
      <c r="T19" s="1263"/>
      <c r="U19" s="1263"/>
      <c r="V19" s="1263"/>
      <c r="W19" s="1263"/>
      <c r="X19" s="582" t="s">
        <v>476</v>
      </c>
    </row>
    <row r="20" spans="1:29" ht="22.5">
      <c r="A20" s="1245"/>
      <c r="B20" s="1245">
        <v>1</v>
      </c>
      <c r="C20" s="981"/>
      <c r="D20" s="981"/>
      <c r="E20" s="981"/>
      <c r="F20" s="981"/>
      <c r="G20" s="986"/>
      <c r="H20" s="983"/>
      <c r="I20" s="988"/>
      <c r="J20" s="973"/>
      <c r="K20" s="972"/>
      <c r="L20" s="594" t="e">
        <f ca="1">mergeValue(A20) &amp;"."&amp; mergeValue(B20)</f>
        <v>#NAME?</v>
      </c>
      <c r="M20" s="547" t="s">
        <v>16</v>
      </c>
      <c r="N20" s="581"/>
      <c r="O20" s="1263"/>
      <c r="P20" s="1263"/>
      <c r="Q20" s="1263"/>
      <c r="R20" s="1263"/>
      <c r="S20" s="1263"/>
      <c r="T20" s="1263"/>
      <c r="U20" s="1263"/>
      <c r="V20" s="1263"/>
      <c r="W20" s="1263"/>
      <c r="X20" s="582" t="s">
        <v>477</v>
      </c>
    </row>
    <row r="21" spans="1:29" ht="22.5">
      <c r="A21" s="1245"/>
      <c r="B21" s="1245"/>
      <c r="C21" s="1245">
        <v>1</v>
      </c>
      <c r="D21" s="981"/>
      <c r="E21" s="981"/>
      <c r="F21" s="981"/>
      <c r="G21" s="986"/>
      <c r="H21" s="983"/>
      <c r="I21" s="989"/>
      <c r="J21" s="973"/>
      <c r="K21" s="972"/>
      <c r="L21" s="594" t="e">
        <f ca="1">mergeValue(A21) &amp;"."&amp; mergeValue(B21)&amp;"."&amp; mergeValue(C21)</f>
        <v>#NAME?</v>
      </c>
      <c r="M21" s="548" t="s">
        <v>7</v>
      </c>
      <c r="N21" s="581"/>
      <c r="O21" s="1263"/>
      <c r="P21" s="1263"/>
      <c r="Q21" s="1263"/>
      <c r="R21" s="1263"/>
      <c r="S21" s="1263"/>
      <c r="T21" s="1263"/>
      <c r="U21" s="1263"/>
      <c r="V21" s="1263"/>
      <c r="W21" s="1263"/>
      <c r="X21" s="582" t="s">
        <v>632</v>
      </c>
    </row>
    <row r="22" spans="1:29">
      <c r="A22" s="1245"/>
      <c r="B22" s="1245"/>
      <c r="C22" s="1245"/>
      <c r="D22" s="1245">
        <v>1</v>
      </c>
      <c r="E22" s="981"/>
      <c r="F22" s="981"/>
      <c r="G22" s="986"/>
      <c r="H22" s="983"/>
      <c r="I22" s="989"/>
      <c r="J22" s="987"/>
      <c r="K22" s="972"/>
      <c r="L22" s="594" t="e">
        <f ca="1">mergeValue(A22) &amp;"."&amp; mergeValue(B22)&amp;"."&amp; mergeValue(C22)&amp;"."&amp; mergeValue(D22)</f>
        <v>#NAME?</v>
      </c>
      <c r="M22" s="549" t="s">
        <v>22</v>
      </c>
      <c r="N22" s="581"/>
      <c r="O22" s="1263"/>
      <c r="P22" s="1263"/>
      <c r="Q22" s="1263"/>
      <c r="R22" s="1263"/>
      <c r="S22" s="1263"/>
      <c r="T22" s="1263"/>
      <c r="U22" s="1263"/>
      <c r="V22" s="1263"/>
      <c r="W22" s="1263"/>
      <c r="X22" s="1021" t="s">
        <v>686</v>
      </c>
    </row>
    <row r="23" spans="1:29" ht="42.95" customHeight="1">
      <c r="A23" s="1245"/>
      <c r="B23" s="1245"/>
      <c r="C23" s="1245"/>
      <c r="D23" s="1245"/>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0"/>
      <c r="T23" s="651" t="s">
        <v>85</v>
      </c>
      <c r="U23" s="1098"/>
      <c r="V23" s="775" t="s">
        <v>85</v>
      </c>
      <c r="W23" s="840"/>
      <c r="X23" s="1216" t="s">
        <v>687</v>
      </c>
      <c r="Y23" s="1009" t="e">
        <f ca="1">strCheckDateTwo(N23:W23)</f>
        <v>#NAME?</v>
      </c>
    </row>
    <row r="24" spans="1:29" hidden="1">
      <c r="A24" s="1245"/>
      <c r="B24" s="1245"/>
      <c r="C24" s="1245"/>
      <c r="D24" s="1245"/>
      <c r="E24" s="981"/>
      <c r="F24" s="981"/>
      <c r="G24" s="986"/>
      <c r="H24" s="983"/>
      <c r="I24" s="989"/>
      <c r="J24" s="987"/>
      <c r="K24" s="977"/>
      <c r="L24" s="632"/>
      <c r="M24" s="562"/>
      <c r="N24" s="647"/>
      <c r="O24" s="647"/>
      <c r="P24" s="647"/>
      <c r="Q24" s="647"/>
      <c r="R24" s="585" t="str">
        <f>S23 &amp; "-" &amp; U23</f>
        <v>-</v>
      </c>
      <c r="S24" s="513"/>
      <c r="T24" s="587"/>
      <c r="U24" s="513"/>
      <c r="V24" s="647"/>
      <c r="W24" s="839"/>
      <c r="X24" s="1217"/>
    </row>
    <row r="25" spans="1:29" ht="15" customHeight="1">
      <c r="A25" s="1245"/>
      <c r="B25" s="1245"/>
      <c r="C25" s="1245"/>
      <c r="D25" s="1245"/>
      <c r="E25" s="981"/>
      <c r="F25" s="981"/>
      <c r="G25" s="986"/>
      <c r="H25" s="983"/>
      <c r="I25" s="989"/>
      <c r="J25" s="987"/>
      <c r="K25" s="977"/>
      <c r="L25" s="539"/>
      <c r="M25" s="552" t="s">
        <v>5</v>
      </c>
      <c r="N25" s="550"/>
      <c r="O25" s="546"/>
      <c r="P25" s="546"/>
      <c r="Q25" s="546"/>
      <c r="R25" s="546"/>
      <c r="S25" s="574"/>
      <c r="T25" s="565"/>
      <c r="U25" s="564"/>
      <c r="V25" s="550"/>
      <c r="W25" s="550"/>
      <c r="X25" s="1218"/>
    </row>
    <row r="26" spans="1:29" s="476" customFormat="1" ht="15" customHeight="1">
      <c r="A26" s="1245"/>
      <c r="B26" s="1245"/>
      <c r="C26" s="1245"/>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45"/>
      <c r="B27" s="1245"/>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45"/>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9" t="s">
        <v>688</v>
      </c>
      <c r="N31" s="1209"/>
      <c r="O31" s="1209"/>
      <c r="P31" s="1209"/>
      <c r="Q31" s="1209"/>
      <c r="R31" s="1209"/>
      <c r="S31" s="1209"/>
      <c r="T31" s="1209"/>
      <c r="U31" s="1209"/>
      <c r="V31" s="1209"/>
      <c r="W31" s="1209"/>
      <c r="X31" s="1209"/>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27"/>
  <sheetViews>
    <sheetView showGridLines="0" topLeftCell="E1" zoomScale="80" zoomScaleNormal="80" workbookViewId="0">
      <selection activeCell="F2" sqref="F2:H2"/>
    </sheetView>
  </sheetViews>
  <sheetFormatPr defaultColWidth="10.5703125" defaultRowHeight="14.25"/>
  <cols>
    <col min="1" max="1" width="3.7109375" style="214"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4" t="s">
        <v>210</v>
      </c>
    </row>
    <row r="2" spans="1:20" ht="22.5">
      <c r="F2" s="1210" t="s">
        <v>491</v>
      </c>
      <c r="G2" s="1211"/>
      <c r="H2" s="1212"/>
      <c r="I2" s="435"/>
    </row>
    <row r="3" spans="1:20" ht="3" customHeight="1"/>
    <row r="4" spans="1:20" s="190" customFormat="1" ht="11.25">
      <c r="A4" s="213"/>
      <c r="B4" s="213"/>
      <c r="C4" s="213"/>
      <c r="D4" s="213"/>
      <c r="F4" s="1156" t="s">
        <v>454</v>
      </c>
      <c r="G4" s="1156"/>
      <c r="H4" s="1156"/>
      <c r="I4" s="1213" t="s">
        <v>455</v>
      </c>
      <c r="J4" s="213"/>
      <c r="K4" s="213"/>
      <c r="L4" s="213"/>
      <c r="M4" s="213"/>
      <c r="N4" s="213"/>
      <c r="O4" s="213"/>
      <c r="P4" s="213"/>
      <c r="Q4" s="213"/>
      <c r="R4" s="213"/>
      <c r="S4" s="213"/>
      <c r="T4" s="213"/>
    </row>
    <row r="5" spans="1:20" s="190" customFormat="1" ht="11.25" customHeight="1">
      <c r="A5" s="213"/>
      <c r="B5" s="213"/>
      <c r="C5" s="213"/>
      <c r="D5" s="213"/>
      <c r="F5" s="318" t="s">
        <v>92</v>
      </c>
      <c r="G5" s="336" t="s">
        <v>457</v>
      </c>
      <c r="H5" s="317" t="s">
        <v>442</v>
      </c>
      <c r="I5" s="1213"/>
      <c r="J5" s="213"/>
      <c r="K5" s="213"/>
      <c r="L5" s="213"/>
      <c r="M5" s="213"/>
      <c r="N5" s="213"/>
      <c r="O5" s="213"/>
      <c r="P5" s="213"/>
      <c r="Q5" s="213"/>
      <c r="R5" s="213"/>
      <c r="S5" s="213"/>
      <c r="T5" s="213"/>
    </row>
    <row r="6" spans="1:20" s="190" customFormat="1" ht="12" customHeight="1">
      <c r="A6" s="213"/>
      <c r="B6" s="213"/>
      <c r="C6" s="213"/>
      <c r="D6" s="213"/>
      <c r="F6" s="319" t="s">
        <v>93</v>
      </c>
      <c r="G6" s="321">
        <v>2</v>
      </c>
      <c r="H6" s="322">
        <v>3</v>
      </c>
      <c r="I6" s="320">
        <v>4</v>
      </c>
      <c r="J6" s="213">
        <v>4</v>
      </c>
      <c r="K6" s="213"/>
      <c r="L6" s="213"/>
      <c r="M6" s="213"/>
      <c r="N6" s="213"/>
      <c r="O6" s="213"/>
      <c r="P6" s="213"/>
      <c r="Q6" s="213"/>
      <c r="R6" s="213"/>
      <c r="S6" s="213"/>
      <c r="T6" s="213"/>
    </row>
    <row r="7" spans="1:20" s="190" customFormat="1" ht="18.75">
      <c r="A7" s="213"/>
      <c r="B7" s="213"/>
      <c r="C7" s="213"/>
      <c r="D7" s="213"/>
      <c r="F7" s="334">
        <v>1</v>
      </c>
      <c r="G7" s="416" t="s">
        <v>492</v>
      </c>
      <c r="H7" s="316" t="str">
        <f>IF(dateCh="","",dateCh)</f>
        <v>17.12.2019</v>
      </c>
      <c r="I7" s="196" t="s">
        <v>493</v>
      </c>
      <c r="J7" s="333"/>
      <c r="K7" s="213"/>
      <c r="L7" s="213"/>
      <c r="M7" s="213"/>
      <c r="N7" s="213"/>
      <c r="O7" s="213"/>
      <c r="P7" s="213"/>
      <c r="Q7" s="213"/>
      <c r="R7" s="213"/>
      <c r="S7" s="213"/>
      <c r="T7" s="213"/>
    </row>
    <row r="8" spans="1:20" s="190" customFormat="1" ht="45">
      <c r="A8" s="1214">
        <v>1</v>
      </c>
      <c r="B8" s="213"/>
      <c r="C8" s="213"/>
      <c r="D8" s="213"/>
      <c r="F8" s="334" t="e">
        <f ca="1">"2." &amp;mergeValue(A8)</f>
        <v>#NAME?</v>
      </c>
      <c r="G8" s="416" t="s">
        <v>494</v>
      </c>
      <c r="H8" s="316" t="str">
        <f>IF('Перечень тарифов'!R21="","наименование отсутствует","" &amp; 'Перечень тарифов'!R21 &amp; "")</f>
        <v>наименование отсутствует</v>
      </c>
      <c r="I8" s="196" t="s">
        <v>589</v>
      </c>
      <c r="J8" s="333"/>
      <c r="K8" s="213"/>
      <c r="L8" s="213"/>
      <c r="M8" s="213"/>
      <c r="N8" s="213"/>
      <c r="O8" s="213"/>
      <c r="P8" s="213"/>
      <c r="Q8" s="213"/>
      <c r="R8" s="213"/>
      <c r="S8" s="213"/>
      <c r="T8" s="213"/>
    </row>
    <row r="9" spans="1:20" s="190" customFormat="1" ht="22.5">
      <c r="A9" s="1214"/>
      <c r="B9" s="213"/>
      <c r="C9" s="213"/>
      <c r="D9" s="213"/>
      <c r="F9" s="334" t="e">
        <f ca="1">"3." &amp;mergeValue(A9)</f>
        <v>#NAME?</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587</v>
      </c>
      <c r="J9" s="333"/>
      <c r="K9" s="213"/>
      <c r="L9" s="213"/>
      <c r="M9" s="213"/>
      <c r="N9" s="213"/>
      <c r="O9" s="213"/>
      <c r="P9" s="213"/>
      <c r="Q9" s="213"/>
      <c r="R9" s="213"/>
      <c r="S9" s="213"/>
      <c r="T9" s="213"/>
    </row>
    <row r="10" spans="1:20" s="190" customFormat="1" ht="22.5">
      <c r="A10" s="1214"/>
      <c r="B10" s="213"/>
      <c r="C10" s="213"/>
      <c r="D10" s="213"/>
      <c r="F10" s="334" t="e">
        <f ca="1">"4."&amp;mergeValue(A10)</f>
        <v>#NAME?</v>
      </c>
      <c r="G10" s="416" t="s">
        <v>496</v>
      </c>
      <c r="H10" s="317" t="s">
        <v>458</v>
      </c>
      <c r="I10" s="196"/>
      <c r="J10" s="333"/>
      <c r="K10" s="213"/>
      <c r="L10" s="213"/>
      <c r="M10" s="213"/>
      <c r="N10" s="213"/>
      <c r="O10" s="213"/>
      <c r="P10" s="213"/>
      <c r="Q10" s="213"/>
      <c r="R10" s="213"/>
      <c r="S10" s="213"/>
      <c r="T10" s="213"/>
    </row>
    <row r="11" spans="1:20" s="190" customFormat="1" ht="18.75">
      <c r="A11" s="1214"/>
      <c r="B11" s="1214">
        <v>1</v>
      </c>
      <c r="C11" s="440"/>
      <c r="D11" s="440"/>
      <c r="F11" s="334" t="e">
        <f ca="1">"4."&amp;mergeValue(A11) &amp;"."&amp;mergeValue(B11)</f>
        <v>#NAME?</v>
      </c>
      <c r="G11" s="323" t="s">
        <v>591</v>
      </c>
      <c r="H11" s="316" t="str">
        <f>IF(region_name="","",region_name)</f>
        <v>Псковская область</v>
      </c>
      <c r="I11" s="196" t="s">
        <v>499</v>
      </c>
      <c r="J11" s="333"/>
      <c r="K11" s="213"/>
      <c r="L11" s="213"/>
      <c r="M11" s="213"/>
      <c r="N11" s="213"/>
      <c r="O11" s="213"/>
      <c r="P11" s="213"/>
      <c r="Q11" s="213"/>
      <c r="R11" s="213"/>
      <c r="S11" s="213"/>
      <c r="T11" s="213"/>
    </row>
    <row r="12" spans="1:20" s="190" customFormat="1" ht="22.5">
      <c r="A12" s="1214"/>
      <c r="B12" s="1214"/>
      <c r="C12" s="1214">
        <v>1</v>
      </c>
      <c r="D12" s="440"/>
      <c r="F12" s="334" t="e">
        <f ca="1">"4."&amp;mergeValue(A12) &amp;"."&amp;mergeValue(B12)&amp;"."&amp;mergeValue(C12)</f>
        <v>#NAME?</v>
      </c>
      <c r="G12" s="340" t="s">
        <v>497</v>
      </c>
      <c r="H12" s="316" t="str">
        <f>IF(Территории!H13="","","" &amp; Территории!H13 &amp; "")</f>
        <v>Гдовский район</v>
      </c>
      <c r="I12" s="196" t="s">
        <v>500</v>
      </c>
      <c r="J12" s="333"/>
      <c r="K12" s="213"/>
      <c r="L12" s="213"/>
      <c r="M12" s="213"/>
      <c r="N12" s="213"/>
      <c r="O12" s="213"/>
      <c r="P12" s="213"/>
      <c r="Q12" s="213"/>
      <c r="R12" s="213"/>
      <c r="S12" s="213"/>
      <c r="T12" s="213"/>
    </row>
    <row r="13" spans="1:20" s="190" customFormat="1" ht="56.25">
      <c r="A13" s="1214"/>
      <c r="B13" s="1214"/>
      <c r="C13" s="1214"/>
      <c r="D13" s="440">
        <v>1</v>
      </c>
      <c r="F13" s="334" t="e">
        <f ca="1">"4."&amp;mergeValue(A13) &amp;"."&amp;mergeValue(B13)&amp;"."&amp;mergeValue(C13)&amp;"."&amp;mergeValue(D13)</f>
        <v>#NAME?</v>
      </c>
      <c r="G13" s="419" t="s">
        <v>498</v>
      </c>
      <c r="H13" s="316" t="str">
        <f>IF(Территории!R14="","","" &amp; Территории!R14 &amp; "")</f>
        <v>Гдов (58608101)</v>
      </c>
      <c r="I13" s="1107" t="s">
        <v>590</v>
      </c>
      <c r="J13" s="333"/>
      <c r="K13" s="213"/>
      <c r="L13" s="213"/>
      <c r="M13" s="213"/>
      <c r="N13" s="213"/>
      <c r="O13" s="213"/>
      <c r="P13" s="213"/>
      <c r="Q13" s="213"/>
      <c r="R13" s="213"/>
      <c r="S13" s="213"/>
      <c r="T13" s="213"/>
    </row>
    <row r="14" spans="1:20" s="1008" customFormat="1" ht="45">
      <c r="A14" s="1214">
        <v>2</v>
      </c>
      <c r="B14" s="1014"/>
      <c r="C14" s="1014"/>
      <c r="D14" s="1014"/>
      <c r="F14" s="1030" t="e">
        <f ca="1">"2." &amp;mergeValue(A14)</f>
        <v>#NAME?</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e">
        <f ca="1">"3." &amp;mergeValue(A15)</f>
        <v>#NAME?</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e">
        <f ca="1">"4."&amp;mergeValue(A16)</f>
        <v>#NAME?</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e">
        <f ca="1">"4."&amp;mergeValue(A17) &amp;"."&amp;mergeValue(B17)</f>
        <v>#NAME?</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e">
        <f ca="1">"4."&amp;mergeValue(A18) &amp;"."&amp;mergeValue(B18)&amp;"."&amp;mergeValue(C18)</f>
        <v>#NAME?</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e">
        <f ca="1">"4."&amp;mergeValue(A19) &amp;"."&amp;mergeValue(B19)&amp;"."&amp;mergeValue(C19)&amp;"."&amp;mergeValue(D19)</f>
        <v>#NAME?</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e">
        <f ca="1">"2." &amp;mergeValue(A20)</f>
        <v>#NAME?</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e">
        <f ca="1">"3." &amp;mergeValue(A21)</f>
        <v>#NAME?</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e">
        <f ca="1">"4."&amp;mergeValue(A22)</f>
        <v>#NAME?</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e">
        <f ca="1">"4."&amp;mergeValue(A23) &amp;"."&amp;mergeValue(B23)</f>
        <v>#NAME?</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e">
        <f ca="1">"4."&amp;mergeValue(A24) &amp;"."&amp;mergeValue(B24)&amp;"."&amp;mergeValue(C24)</f>
        <v>#NAME?</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e">
        <f ca="1">"4."&amp;mergeValue(A25) &amp;"."&amp;mergeValue(B25)&amp;"."&amp;mergeValue(C25)&amp;"."&amp;mergeValue(D25)</f>
        <v>#NAME?</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325" customFormat="1" ht="3" customHeight="1">
      <c r="A26" s="326"/>
      <c r="B26" s="326"/>
      <c r="C26" s="326"/>
      <c r="D26" s="326"/>
      <c r="F26" s="324"/>
      <c r="G26" s="417"/>
      <c r="H26" s="418"/>
      <c r="I26" s="225"/>
      <c r="J26" s="326"/>
      <c r="K26" s="326"/>
      <c r="L26" s="326"/>
      <c r="M26" s="326"/>
      <c r="N26" s="326"/>
      <c r="O26" s="326"/>
      <c r="P26" s="326"/>
      <c r="Q26" s="326"/>
      <c r="R26" s="326"/>
      <c r="S26" s="326"/>
      <c r="T26" s="326"/>
    </row>
    <row r="27" spans="1:20" s="325" customFormat="1" ht="15" customHeight="1">
      <c r="A27" s="326"/>
      <c r="B27" s="326"/>
      <c r="C27" s="326"/>
      <c r="D27" s="326"/>
      <c r="F27" s="324"/>
      <c r="G27" s="1209" t="s">
        <v>592</v>
      </c>
      <c r="H27" s="1209"/>
      <c r="I27" s="225"/>
      <c r="J27" s="326"/>
      <c r="K27" s="326"/>
      <c r="L27" s="326"/>
      <c r="M27" s="326"/>
      <c r="N27" s="326"/>
      <c r="O27" s="326"/>
      <c r="P27" s="326"/>
      <c r="Q27" s="326"/>
      <c r="R27" s="326"/>
      <c r="S27" s="326"/>
      <c r="T27" s="326"/>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2"/>
  <sheetViews>
    <sheetView showGridLines="0" topLeftCell="C4" zoomScale="80" zoomScaleNormal="80" workbookViewId="0">
      <selection activeCell="D5" sqref="D5:F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1"/>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42" t="s">
        <v>729</v>
      </c>
      <c r="E5" s="1242"/>
      <c r="F5" s="1242"/>
      <c r="G5" s="437"/>
    </row>
    <row r="6" spans="1:16" ht="3" customHeight="1">
      <c r="C6" s="86"/>
      <c r="D6" s="37"/>
      <c r="E6" s="84"/>
      <c r="F6" s="83"/>
      <c r="G6" s="285"/>
    </row>
    <row r="7" spans="1:16">
      <c r="C7" s="86"/>
      <c r="D7" s="1226" t="s">
        <v>454</v>
      </c>
      <c r="E7" s="1226"/>
      <c r="F7" s="1226"/>
      <c r="G7" s="1291" t="s">
        <v>455</v>
      </c>
    </row>
    <row r="8" spans="1:16">
      <c r="C8" s="86"/>
      <c r="D8" s="103" t="s">
        <v>92</v>
      </c>
      <c r="E8" s="113" t="s">
        <v>457</v>
      </c>
      <c r="F8" s="113" t="s">
        <v>456</v>
      </c>
      <c r="G8" s="1291"/>
    </row>
    <row r="9" spans="1:16" ht="12" customHeight="1">
      <c r="C9" s="86"/>
      <c r="D9" s="42" t="s">
        <v>93</v>
      </c>
      <c r="E9" s="42" t="s">
        <v>49</v>
      </c>
      <c r="F9" s="42" t="s">
        <v>50</v>
      </c>
      <c r="G9" s="42" t="s">
        <v>51</v>
      </c>
    </row>
    <row r="10" spans="1:16" ht="22.5">
      <c r="A10" s="284"/>
      <c r="C10" s="86"/>
      <c r="D10" s="187">
        <v>1</v>
      </c>
      <c r="E10" s="293" t="s">
        <v>691</v>
      </c>
      <c r="F10" s="294" t="s">
        <v>458</v>
      </c>
      <c r="G10" s="196"/>
    </row>
    <row r="11" spans="1:16">
      <c r="A11" s="284"/>
      <c r="C11" s="86"/>
      <c r="D11" s="187" t="s">
        <v>295</v>
      </c>
      <c r="E11" s="286" t="s">
        <v>692</v>
      </c>
      <c r="F11" s="294" t="s">
        <v>458</v>
      </c>
      <c r="G11" s="196"/>
    </row>
    <row r="12" spans="1:16" ht="20.100000000000001" customHeight="1">
      <c r="A12" s="284"/>
      <c r="C12" s="86"/>
      <c r="D12" s="187" t="s">
        <v>8</v>
      </c>
      <c r="E12" s="288" t="s">
        <v>1095</v>
      </c>
      <c r="F12" s="1091" t="s">
        <v>1097</v>
      </c>
      <c r="G12" s="1216" t="s">
        <v>596</v>
      </c>
    </row>
    <row r="13" spans="1:16" s="1062" customFormat="1" ht="20.100000000000001" customHeight="1">
      <c r="A13" s="97"/>
      <c r="B13" s="186"/>
      <c r="C13" s="1112" t="s">
        <v>1085</v>
      </c>
      <c r="D13" s="187" t="s">
        <v>1094</v>
      </c>
      <c r="E13" s="291" t="s">
        <v>1096</v>
      </c>
      <c r="F13" s="1091" t="s">
        <v>1098</v>
      </c>
      <c r="G13" s="1217"/>
      <c r="I13" s="830"/>
      <c r="J13" s="830"/>
    </row>
    <row r="14" spans="1:16" ht="15" customHeight="1">
      <c r="A14" s="284"/>
      <c r="C14" s="86"/>
      <c r="D14" s="114"/>
      <c r="E14" s="300" t="s">
        <v>328</v>
      </c>
      <c r="F14" s="297"/>
      <c r="G14" s="1218"/>
    </row>
    <row r="15" spans="1:16">
      <c r="A15" s="284"/>
      <c r="C15" s="86"/>
      <c r="D15" s="187" t="s">
        <v>329</v>
      </c>
      <c r="E15" s="286" t="s">
        <v>693</v>
      </c>
      <c r="F15" s="294" t="s">
        <v>458</v>
      </c>
      <c r="G15" s="790"/>
    </row>
    <row r="16" spans="1:16" ht="42.95" customHeight="1">
      <c r="A16" s="284"/>
      <c r="C16" s="86"/>
      <c r="D16" s="187" t="s">
        <v>443</v>
      </c>
      <c r="E16" s="1124"/>
      <c r="F16" s="1125"/>
      <c r="G16" s="1216" t="s">
        <v>694</v>
      </c>
    </row>
    <row r="17" spans="1:16" s="800" customFormat="1" ht="15" customHeight="1">
      <c r="A17" s="804"/>
      <c r="B17" s="186"/>
      <c r="C17" s="687"/>
      <c r="D17" s="825"/>
      <c r="E17" s="828" t="s">
        <v>328</v>
      </c>
      <c r="F17" s="791"/>
      <c r="G17" s="1218"/>
      <c r="I17" s="830"/>
      <c r="J17" s="830"/>
    </row>
    <row r="18" spans="1:16" s="800" customFormat="1">
      <c r="A18" s="804"/>
      <c r="B18" s="186"/>
      <c r="C18" s="687"/>
      <c r="D18" s="187" t="s">
        <v>732</v>
      </c>
      <c r="E18" s="783" t="s">
        <v>734</v>
      </c>
      <c r="F18" s="294" t="s">
        <v>458</v>
      </c>
      <c r="G18" s="790"/>
      <c r="I18" s="830"/>
      <c r="J18" s="830"/>
    </row>
    <row r="19" spans="1:16" s="800" customFormat="1" ht="18.75" hidden="1">
      <c r="A19" s="804"/>
      <c r="B19" s="186"/>
      <c r="C19" s="687"/>
      <c r="D19" s="786" t="s">
        <v>733</v>
      </c>
      <c r="E19" s="785"/>
      <c r="F19" s="784"/>
      <c r="G19" s="799"/>
      <c r="H19" s="787"/>
      <c r="I19" s="830"/>
      <c r="J19" s="830"/>
    </row>
    <row r="20" spans="1:16" ht="15" customHeight="1">
      <c r="A20" s="284"/>
      <c r="C20" s="86"/>
      <c r="D20" s="114"/>
      <c r="E20" s="828" t="s">
        <v>328</v>
      </c>
      <c r="F20" s="791"/>
      <c r="G20" s="792"/>
    </row>
    <row r="21" spans="1:16" ht="3" customHeight="1"/>
    <row r="22" spans="1:16">
      <c r="D22" s="789" t="s">
        <v>730</v>
      </c>
      <c r="E22" s="788" t="s">
        <v>731</v>
      </c>
      <c r="F22" s="726"/>
      <c r="G22" s="726"/>
      <c r="H22" s="726"/>
      <c r="I22" s="726"/>
      <c r="J22" s="726"/>
      <c r="K22" s="726"/>
      <c r="L22" s="726"/>
      <c r="M22" s="726"/>
      <c r="N22" s="726"/>
      <c r="O22" s="726"/>
      <c r="P22" s="726"/>
    </row>
  </sheetData>
  <sheetProtection password="FA9C" sheet="1" objects="1" scenarios="1" formatColumns="0" formatRows="0"/>
  <dataConsolidate link="1"/>
  <mergeCells count="5">
    <mergeCell ref="G16:G17"/>
    <mergeCell ref="D7:F7"/>
    <mergeCell ref="G7:G8"/>
    <mergeCell ref="G12:G14"/>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6:F17 F12:F13" xr:uid="{00000000-0002-0000-2000-000000000000}">
      <formula1>900</formula1>
    </dataValidation>
    <dataValidation type="textLength" operator="lessThanOrEqual" allowBlank="1" showInputMessage="1" showErrorMessage="1" errorTitle="Ошибка" error="Допускается ввод не более 900 символов!" sqref="E12:E13 E16 G16 G19 G12" xr:uid="{00000000-0002-0000-2000-000001000000}">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65d2b15-af9f-41b7-a80e-bc65cd347f5a" xr:uid="{00000000-0004-0000-2000-000000000000}"/>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07fde085-a5ee-4844-a313-d698e567cf39" xr:uid="{00000000-0004-0000-2000-000001000000}"/>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1"/>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42" t="s">
        <v>695</v>
      </c>
      <c r="E5" s="1242"/>
      <c r="F5" s="1242"/>
      <c r="G5" s="1242"/>
      <c r="H5" s="1242"/>
      <c r="I5" s="335"/>
    </row>
    <row r="6" spans="1:9" ht="3" customHeight="1">
      <c r="C6" s="86"/>
      <c r="D6" s="37"/>
      <c r="E6" s="84"/>
      <c r="F6" s="84"/>
      <c r="G6" s="84"/>
      <c r="H6" s="83"/>
      <c r="I6" s="285"/>
    </row>
    <row r="7" spans="1:9" ht="21" customHeight="1">
      <c r="C7" s="86"/>
      <c r="D7" s="1226" t="s">
        <v>454</v>
      </c>
      <c r="E7" s="1226"/>
      <c r="F7" s="1226"/>
      <c r="G7" s="1226"/>
      <c r="H7" s="1226"/>
      <c r="I7" s="1291" t="s">
        <v>455</v>
      </c>
    </row>
    <row r="8" spans="1:9" ht="21" customHeight="1">
      <c r="C8" s="86"/>
      <c r="D8" s="103" t="s">
        <v>92</v>
      </c>
      <c r="E8" s="113" t="s">
        <v>457</v>
      </c>
      <c r="F8" s="113"/>
      <c r="G8" s="113" t="s">
        <v>442</v>
      </c>
      <c r="H8" s="113" t="s">
        <v>456</v>
      </c>
      <c r="I8" s="1291"/>
    </row>
    <row r="9" spans="1:9" ht="12" customHeight="1">
      <c r="C9" s="86"/>
      <c r="D9" s="42" t="s">
        <v>93</v>
      </c>
      <c r="E9" s="42" t="s">
        <v>49</v>
      </c>
      <c r="F9" s="42"/>
      <c r="G9" s="42" t="s">
        <v>50</v>
      </c>
      <c r="H9" s="42" t="s">
        <v>51</v>
      </c>
      <c r="I9" s="42" t="s">
        <v>68</v>
      </c>
    </row>
    <row r="10" spans="1:9">
      <c r="A10" s="284"/>
      <c r="C10" s="86"/>
      <c r="D10" s="187">
        <v>1</v>
      </c>
      <c r="E10" s="1293" t="s">
        <v>459</v>
      </c>
      <c r="F10" s="1293"/>
      <c r="G10" s="1293"/>
      <c r="H10" s="1293"/>
      <c r="I10" s="306"/>
    </row>
    <row r="11" spans="1:9" ht="20.100000000000001" customHeight="1">
      <c r="A11" s="284"/>
      <c r="C11" s="86"/>
      <c r="D11" s="187" t="s">
        <v>295</v>
      </c>
      <c r="E11" s="286" t="s">
        <v>460</v>
      </c>
      <c r="F11" s="294"/>
      <c r="G11" s="431"/>
      <c r="H11" s="294" t="s">
        <v>458</v>
      </c>
      <c r="I11" s="196" t="s">
        <v>461</v>
      </c>
    </row>
    <row r="12" spans="1:9" ht="45">
      <c r="A12" s="284"/>
      <c r="C12" s="86"/>
      <c r="D12" s="187" t="s">
        <v>329</v>
      </c>
      <c r="E12" s="286" t="s">
        <v>462</v>
      </c>
      <c r="F12" s="294"/>
      <c r="G12" s="413"/>
      <c r="H12" s="313"/>
      <c r="I12" s="414" t="s">
        <v>696</v>
      </c>
    </row>
    <row r="13" spans="1:9" ht="22.5">
      <c r="A13" s="284"/>
      <c r="B13" s="186">
        <v>3</v>
      </c>
      <c r="C13" s="86"/>
      <c r="D13" s="187">
        <v>2</v>
      </c>
      <c r="E13" s="351" t="s">
        <v>697</v>
      </c>
      <c r="F13" s="294"/>
      <c r="G13" s="294" t="s">
        <v>458</v>
      </c>
      <c r="H13" s="313"/>
      <c r="I13" s="415" t="s">
        <v>463</v>
      </c>
    </row>
    <row r="14" spans="1:9" ht="39" customHeight="1">
      <c r="A14" s="284"/>
      <c r="C14" s="86"/>
      <c r="D14" s="187">
        <v>3</v>
      </c>
      <c r="E14" s="1292" t="s">
        <v>698</v>
      </c>
      <c r="F14" s="1292"/>
      <c r="G14" s="1292"/>
      <c r="H14" s="1292"/>
      <c r="I14" s="412"/>
    </row>
    <row r="15" spans="1:9" ht="20.100000000000001" customHeight="1">
      <c r="A15" s="284"/>
      <c r="C15" s="86"/>
      <c r="D15" s="187" t="s">
        <v>444</v>
      </c>
      <c r="E15" s="295"/>
      <c r="F15" s="294"/>
      <c r="G15" s="294" t="s">
        <v>458</v>
      </c>
      <c r="H15" s="313"/>
      <c r="I15" s="1216" t="s">
        <v>699</v>
      </c>
    </row>
    <row r="16" spans="1:9" ht="15" customHeight="1">
      <c r="A16" s="284"/>
      <c r="C16" s="86"/>
      <c r="D16" s="114"/>
      <c r="E16" s="299" t="s">
        <v>328</v>
      </c>
      <c r="F16" s="300"/>
      <c r="G16" s="300"/>
      <c r="H16" s="297"/>
      <c r="I16" s="1218"/>
    </row>
    <row r="17" spans="1:12" ht="69" customHeight="1">
      <c r="A17" s="284"/>
      <c r="B17" s="186">
        <v>3</v>
      </c>
      <c r="C17" s="86"/>
      <c r="D17" s="187">
        <v>4</v>
      </c>
      <c r="E17" s="1292" t="s">
        <v>700</v>
      </c>
      <c r="F17" s="1292"/>
      <c r="G17" s="1292"/>
      <c r="H17" s="1292"/>
      <c r="I17" s="412"/>
    </row>
    <row r="18" spans="1:12" ht="20.100000000000001" customHeight="1">
      <c r="A18" s="284"/>
      <c r="C18" s="86"/>
      <c r="D18" s="187" t="s">
        <v>445</v>
      </c>
      <c r="E18" s="301" t="s">
        <v>464</v>
      </c>
      <c r="F18" s="294"/>
      <c r="G18" s="413"/>
      <c r="H18" s="294" t="s">
        <v>458</v>
      </c>
      <c r="I18" s="1216" t="s">
        <v>481</v>
      </c>
    </row>
    <row r="19" spans="1:12" ht="15" customHeight="1">
      <c r="A19" s="284"/>
      <c r="C19" s="86"/>
      <c r="D19" s="114"/>
      <c r="E19" s="299" t="s">
        <v>328</v>
      </c>
      <c r="F19" s="300"/>
      <c r="G19" s="300"/>
      <c r="H19" s="297"/>
      <c r="I19" s="1218"/>
    </row>
    <row r="20" spans="1:12" ht="30" customHeight="1">
      <c r="A20" s="284"/>
      <c r="B20" s="186">
        <v>3</v>
      </c>
      <c r="C20" s="86"/>
      <c r="D20" s="187">
        <v>5</v>
      </c>
      <c r="E20" s="1292" t="s">
        <v>701</v>
      </c>
      <c r="F20" s="1292"/>
      <c r="G20" s="1292"/>
      <c r="H20" s="1292"/>
      <c r="I20" s="412"/>
    </row>
    <row r="21" spans="1:12" ht="26.1" customHeight="1">
      <c r="A21" s="284"/>
      <c r="C21" s="86"/>
      <c r="D21" s="187" t="s">
        <v>446</v>
      </c>
      <c r="E21" s="1294" t="s">
        <v>702</v>
      </c>
      <c r="F21" s="1294"/>
      <c r="G21" s="1294"/>
      <c r="H21" s="1294"/>
      <c r="I21" s="412"/>
    </row>
    <row r="22" spans="1:12" ht="32.1" customHeight="1">
      <c r="A22" s="284"/>
      <c r="C22" s="86"/>
      <c r="D22" s="187" t="s">
        <v>447</v>
      </c>
      <c r="E22" s="302" t="s">
        <v>465</v>
      </c>
      <c r="F22" s="294"/>
      <c r="G22" s="413"/>
      <c r="H22" s="294" t="s">
        <v>458</v>
      </c>
      <c r="I22" s="1216" t="s">
        <v>703</v>
      </c>
    </row>
    <row r="23" spans="1:12" ht="15" customHeight="1">
      <c r="A23" s="284"/>
      <c r="C23" s="86"/>
      <c r="D23" s="114"/>
      <c r="E23" s="300" t="s">
        <v>328</v>
      </c>
      <c r="F23" s="296"/>
      <c r="G23" s="296"/>
      <c r="H23" s="297"/>
      <c r="I23" s="1218"/>
    </row>
    <row r="24" spans="1:12" ht="14.25" customHeight="1">
      <c r="A24" s="284"/>
      <c r="C24" s="86"/>
      <c r="D24" s="187" t="s">
        <v>448</v>
      </c>
      <c r="E24" s="1294" t="s">
        <v>704</v>
      </c>
      <c r="F24" s="1294"/>
      <c r="G24" s="1294"/>
      <c r="H24" s="1294"/>
      <c r="I24" s="412"/>
    </row>
    <row r="25" spans="1:12" ht="54.95" customHeight="1">
      <c r="A25" s="284"/>
      <c r="C25" s="86"/>
      <c r="D25" s="187" t="s">
        <v>449</v>
      </c>
      <c r="E25" s="302" t="s">
        <v>467</v>
      </c>
      <c r="F25" s="294"/>
      <c r="G25" s="413"/>
      <c r="H25" s="294" t="s">
        <v>458</v>
      </c>
      <c r="I25" s="1215" t="s">
        <v>597</v>
      </c>
    </row>
    <row r="26" spans="1:12" ht="15" customHeight="1">
      <c r="A26" s="284"/>
      <c r="C26" s="86"/>
      <c r="D26" s="114"/>
      <c r="E26" s="300" t="s">
        <v>328</v>
      </c>
      <c r="F26" s="296"/>
      <c r="G26" s="296"/>
      <c r="H26" s="297"/>
      <c r="I26" s="1215"/>
    </row>
    <row r="27" spans="1:12" ht="26.1" customHeight="1">
      <c r="A27" s="284"/>
      <c r="C27" s="86"/>
      <c r="D27" s="187" t="s">
        <v>450</v>
      </c>
      <c r="E27" s="1294" t="s">
        <v>705</v>
      </c>
      <c r="F27" s="1294"/>
      <c r="G27" s="1294"/>
      <c r="H27" s="1294"/>
      <c r="I27" s="412"/>
    </row>
    <row r="28" spans="1:12" ht="32.1" customHeight="1">
      <c r="A28" s="284"/>
      <c r="C28" s="86"/>
      <c r="D28" s="187" t="s">
        <v>451</v>
      </c>
      <c r="E28" s="302" t="s">
        <v>466</v>
      </c>
      <c r="F28" s="294"/>
      <c r="G28" s="305"/>
      <c r="H28" s="294" t="s">
        <v>458</v>
      </c>
      <c r="I28" s="1216" t="s">
        <v>706</v>
      </c>
      <c r="L28" s="211" t="s">
        <v>574</v>
      </c>
    </row>
    <row r="29" spans="1:12" ht="15" customHeight="1">
      <c r="A29" s="284"/>
      <c r="C29" s="86"/>
      <c r="D29" s="114"/>
      <c r="E29" s="300" t="s">
        <v>328</v>
      </c>
      <c r="F29" s="296"/>
      <c r="G29" s="296"/>
      <c r="H29" s="297"/>
      <c r="I29" s="1218"/>
    </row>
    <row r="30" spans="1:12" ht="49.5" customHeight="1">
      <c r="A30" s="284"/>
      <c r="B30" s="186">
        <v>3</v>
      </c>
      <c r="C30" s="86"/>
      <c r="D30" s="187" t="s">
        <v>69</v>
      </c>
      <c r="E30" s="1292" t="s">
        <v>708</v>
      </c>
      <c r="F30" s="1292"/>
      <c r="G30" s="1292"/>
      <c r="H30" s="1292"/>
      <c r="I30" s="412"/>
    </row>
    <row r="31" spans="1:12" ht="20.100000000000001" customHeight="1">
      <c r="A31" s="284"/>
      <c r="C31" s="86"/>
      <c r="D31" s="187" t="s">
        <v>452</v>
      </c>
      <c r="E31" s="295"/>
      <c r="F31" s="294"/>
      <c r="G31" s="294" t="s">
        <v>458</v>
      </c>
      <c r="H31" s="313"/>
      <c r="I31" s="1216" t="s">
        <v>480</v>
      </c>
    </row>
    <row r="32" spans="1:12" ht="15" customHeight="1">
      <c r="A32" s="284"/>
      <c r="C32" s="86"/>
      <c r="D32" s="114"/>
      <c r="E32" s="299" t="s">
        <v>328</v>
      </c>
      <c r="F32" s="296"/>
      <c r="G32" s="296"/>
      <c r="H32" s="297"/>
      <c r="I32" s="1218"/>
    </row>
    <row r="33" spans="1:12" s="174" customFormat="1" ht="3" customHeight="1">
      <c r="A33" s="284"/>
      <c r="K33" s="289"/>
      <c r="L33" s="289"/>
    </row>
    <row r="34" spans="1:12" ht="24.75" customHeight="1">
      <c r="D34" s="298">
        <v>1</v>
      </c>
      <c r="E34" s="1209" t="s">
        <v>707</v>
      </c>
      <c r="F34" s="1209"/>
      <c r="G34" s="1209"/>
      <c r="H34" s="1209"/>
      <c r="I34" s="1209"/>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95" t="s">
        <v>478</v>
      </c>
      <c r="E5" s="1295"/>
      <c r="F5" s="1295"/>
      <c r="G5" s="1295"/>
      <c r="H5" s="1295"/>
      <c r="I5" s="1295"/>
      <c r="J5" s="1295"/>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7" t="s">
        <v>454</v>
      </c>
      <c r="E8" s="1297"/>
      <c r="F8" s="1297"/>
      <c r="G8" s="1297"/>
      <c r="H8" s="1297"/>
      <c r="I8" s="1297"/>
      <c r="J8" s="1297"/>
      <c r="K8" s="1297" t="s">
        <v>455</v>
      </c>
    </row>
    <row r="9" spans="1:14">
      <c r="D9" s="1297" t="s">
        <v>92</v>
      </c>
      <c r="E9" s="1297" t="s">
        <v>482</v>
      </c>
      <c r="F9" s="1297"/>
      <c r="G9" s="1297" t="s">
        <v>483</v>
      </c>
      <c r="H9" s="1297"/>
      <c r="I9" s="1297"/>
      <c r="J9" s="1297"/>
      <c r="K9" s="1297"/>
    </row>
    <row r="10" spans="1:14" ht="22.5">
      <c r="D10" s="1297"/>
      <c r="E10" s="137" t="s">
        <v>484</v>
      </c>
      <c r="F10" s="137" t="s">
        <v>400</v>
      </c>
      <c r="G10" s="137" t="s">
        <v>400</v>
      </c>
      <c r="H10" s="137" t="s">
        <v>484</v>
      </c>
      <c r="I10" s="137" t="s">
        <v>485</v>
      </c>
      <c r="J10" s="137" t="s">
        <v>456</v>
      </c>
      <c r="K10" s="129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16"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18"/>
    </row>
    <row r="14" spans="1:14" ht="3" customHeight="1">
      <c r="A14" s="131"/>
      <c r="B14" s="131"/>
      <c r="C14" s="131"/>
    </row>
    <row r="15" spans="1:14" ht="27.75" customHeight="1">
      <c r="E15" s="1296" t="s">
        <v>593</v>
      </c>
      <c r="F15" s="1296"/>
      <c r="G15" s="1296"/>
      <c r="H15" s="1296"/>
      <c r="I15" s="1296"/>
      <c r="J15" s="129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5" t="s">
        <v>314</v>
      </c>
      <c r="E7" s="1167"/>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98" t="s">
        <v>315</v>
      </c>
      <c r="E15" s="129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10" t="s">
        <v>491</v>
      </c>
      <c r="G2" s="1211"/>
      <c r="H2" s="1212"/>
      <c r="I2" s="807"/>
    </row>
    <row r="3" spans="1:20" ht="3" customHeight="1"/>
    <row r="4" spans="1:20" s="1008" customFormat="1" ht="11.25">
      <c r="A4" s="1014"/>
      <c r="B4" s="1014"/>
      <c r="C4" s="1014"/>
      <c r="D4" s="1014"/>
      <c r="F4" s="1156" t="s">
        <v>454</v>
      </c>
      <c r="G4" s="1156"/>
      <c r="H4" s="1156"/>
      <c r="I4" s="1213" t="s">
        <v>455</v>
      </c>
      <c r="J4" s="1014"/>
      <c r="K4" s="1014"/>
      <c r="L4" s="1014"/>
      <c r="M4" s="1014"/>
      <c r="N4" s="1014"/>
      <c r="O4" s="1014"/>
      <c r="P4" s="1014"/>
      <c r="Q4" s="1014"/>
      <c r="R4" s="1014"/>
      <c r="S4" s="1014"/>
      <c r="T4" s="1014"/>
    </row>
    <row r="5" spans="1:20" s="1008" customFormat="1" ht="11.25" customHeight="1">
      <c r="A5" s="1014"/>
      <c r="B5" s="1014"/>
      <c r="C5" s="1014"/>
      <c r="D5" s="1014"/>
      <c r="F5" s="1105" t="s">
        <v>92</v>
      </c>
      <c r="G5" s="811" t="s">
        <v>457</v>
      </c>
      <c r="H5" s="1117" t="s">
        <v>442</v>
      </c>
      <c r="I5" s="1213"/>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1" t="str">
        <f>IF(dateCh="","",dateCh)</f>
        <v>17.12.2019</v>
      </c>
      <c r="I7" s="817" t="s">
        <v>493</v>
      </c>
      <c r="J7" s="616"/>
      <c r="K7" s="1014"/>
      <c r="L7" s="1014"/>
      <c r="M7" s="1014"/>
      <c r="N7" s="1014"/>
      <c r="O7" s="1014"/>
      <c r="P7" s="1014"/>
      <c r="Q7" s="1014"/>
      <c r="R7" s="1014"/>
      <c r="S7" s="1014"/>
      <c r="T7" s="1014"/>
    </row>
    <row r="8" spans="1:20" s="1008" customFormat="1" ht="45">
      <c r="A8" s="1214">
        <v>1</v>
      </c>
      <c r="B8" s="1014"/>
      <c r="C8" s="1014"/>
      <c r="D8" s="1014"/>
      <c r="F8" s="1030" t="e">
        <f ca="1">"2." &amp;mergeValue(A8)</f>
        <v>#NAME?</v>
      </c>
      <c r="G8" s="816" t="s">
        <v>494</v>
      </c>
      <c r="H8" s="1111" t="str">
        <f>IF('Перечень тарифов'!R21="","наименование отсутствует","" &amp; 'Перечень тарифов'!R21 &amp; "")</f>
        <v>наименование отсутствует</v>
      </c>
      <c r="I8" s="817" t="s">
        <v>589</v>
      </c>
      <c r="J8" s="616"/>
      <c r="K8" s="1014"/>
      <c r="L8" s="1014"/>
      <c r="M8" s="1014"/>
      <c r="N8" s="1014"/>
      <c r="O8" s="1014"/>
      <c r="P8" s="1014"/>
      <c r="Q8" s="1014"/>
      <c r="R8" s="1014"/>
      <c r="S8" s="1014"/>
      <c r="T8" s="1014"/>
    </row>
    <row r="9" spans="1:20" s="1008" customFormat="1" ht="22.5">
      <c r="A9" s="1214"/>
      <c r="B9" s="1014"/>
      <c r="C9" s="1014"/>
      <c r="D9" s="1014"/>
      <c r="F9" s="1030" t="e">
        <f ca="1">"3." &amp;mergeValue(A9)</f>
        <v>#NAME?</v>
      </c>
      <c r="G9" s="816" t="s">
        <v>495</v>
      </c>
      <c r="H9"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587</v>
      </c>
      <c r="J9" s="616"/>
      <c r="K9" s="1014"/>
      <c r="L9" s="1014"/>
      <c r="M9" s="1014"/>
      <c r="N9" s="1014"/>
      <c r="O9" s="1014"/>
      <c r="P9" s="1014"/>
      <c r="Q9" s="1014"/>
      <c r="R9" s="1014"/>
      <c r="S9" s="1014"/>
      <c r="T9" s="1014"/>
    </row>
    <row r="10" spans="1:20" s="1008" customFormat="1" ht="22.5">
      <c r="A10" s="1214"/>
      <c r="B10" s="1014"/>
      <c r="C10" s="1014"/>
      <c r="D10" s="1014"/>
      <c r="F10" s="1030" t="e">
        <f ca="1">"4."&amp;mergeValue(A10)</f>
        <v>#NAME?</v>
      </c>
      <c r="G10" s="816" t="s">
        <v>496</v>
      </c>
      <c r="H10" s="1117" t="s">
        <v>458</v>
      </c>
      <c r="I10" s="817"/>
      <c r="J10" s="616"/>
      <c r="K10" s="1014"/>
      <c r="L10" s="1014"/>
      <c r="M10" s="1014"/>
      <c r="N10" s="1014"/>
      <c r="O10" s="1014"/>
      <c r="P10" s="1014"/>
      <c r="Q10" s="1014"/>
      <c r="R10" s="1014"/>
      <c r="S10" s="1014"/>
      <c r="T10" s="1014"/>
    </row>
    <row r="11" spans="1:20" s="1008" customFormat="1" ht="18.75">
      <c r="A11" s="1214"/>
      <c r="B11" s="1214">
        <v>1</v>
      </c>
      <c r="C11" s="1106"/>
      <c r="D11" s="1106"/>
      <c r="F11" s="1030" t="e">
        <f ca="1">"4."&amp;mergeValue(A11) &amp;"."&amp;mergeValue(B11)</f>
        <v>#NAME?</v>
      </c>
      <c r="G11" s="831" t="s">
        <v>591</v>
      </c>
      <c r="H11" s="1111" t="str">
        <f>IF(region_name="","",region_name)</f>
        <v>Псковская область</v>
      </c>
      <c r="I11" s="817" t="s">
        <v>499</v>
      </c>
      <c r="J11" s="616"/>
      <c r="K11" s="1014"/>
      <c r="L11" s="1014"/>
      <c r="M11" s="1014"/>
      <c r="N11" s="1014"/>
      <c r="O11" s="1014"/>
      <c r="P11" s="1014"/>
      <c r="Q11" s="1014"/>
      <c r="R11" s="1014"/>
      <c r="S11" s="1014"/>
      <c r="T11" s="1014"/>
    </row>
    <row r="12" spans="1:20" s="1008" customFormat="1" ht="22.5">
      <c r="A12" s="1214"/>
      <c r="B12" s="1214"/>
      <c r="C12" s="1214">
        <v>1</v>
      </c>
      <c r="D12" s="1106"/>
      <c r="F12" s="1030" t="e">
        <f ca="1">"4."&amp;mergeValue(A12) &amp;"."&amp;mergeValue(B12)&amp;"."&amp;mergeValue(C12)</f>
        <v>#NAME?</v>
      </c>
      <c r="G12" s="818" t="s">
        <v>497</v>
      </c>
      <c r="H12" s="1111" t="str">
        <f>IF(Территории!H13="","","" &amp; Территории!H13 &amp; "")</f>
        <v>Гдовский район</v>
      </c>
      <c r="I12" s="817" t="s">
        <v>500</v>
      </c>
      <c r="J12" s="616"/>
      <c r="K12" s="1014"/>
      <c r="L12" s="1014"/>
      <c r="M12" s="1014"/>
      <c r="N12" s="1014"/>
      <c r="O12" s="1014"/>
      <c r="P12" s="1014"/>
      <c r="Q12" s="1014"/>
      <c r="R12" s="1014"/>
      <c r="S12" s="1014"/>
      <c r="T12" s="1014"/>
    </row>
    <row r="13" spans="1:20" s="1008" customFormat="1" ht="56.25">
      <c r="A13" s="1214"/>
      <c r="B13" s="1214"/>
      <c r="C13" s="1214"/>
      <c r="D13" s="1106">
        <v>1</v>
      </c>
      <c r="F13" s="1030" t="e">
        <f ca="1">"4."&amp;mergeValue(A13) &amp;"."&amp;mergeValue(B13)&amp;"."&amp;mergeValue(C13)&amp;"."&amp;mergeValue(D13)</f>
        <v>#NAME?</v>
      </c>
      <c r="G13" s="819" t="s">
        <v>498</v>
      </c>
      <c r="H13" s="1111" t="str">
        <f>IF(Территории!R14="","","" &amp; Территории!R14 &amp; "")</f>
        <v>Гдов (58608101)</v>
      </c>
      <c r="I13" s="1107" t="s">
        <v>590</v>
      </c>
      <c r="J13" s="616"/>
      <c r="K13" s="1014"/>
      <c r="L13" s="1014"/>
      <c r="M13" s="1014"/>
      <c r="N13" s="1014"/>
      <c r="O13" s="1014"/>
      <c r="P13" s="1014"/>
      <c r="Q13" s="1014"/>
      <c r="R13" s="1014"/>
      <c r="S13" s="1014"/>
      <c r="T13" s="1014"/>
    </row>
    <row r="14" spans="1:20" s="1008" customFormat="1" ht="45">
      <c r="A14" s="1214">
        <v>2</v>
      </c>
      <c r="B14" s="1014"/>
      <c r="C14" s="1014"/>
      <c r="D14" s="1014"/>
      <c r="F14" s="1030" t="e">
        <f ca="1">"2." &amp;mergeValue(A14)</f>
        <v>#NAME?</v>
      </c>
      <c r="G14" s="816" t="s">
        <v>494</v>
      </c>
      <c r="H14" s="1111" t="str">
        <f>IF('Перечень тарифов'!R24="","наименование отсутствует","" &amp; 'Перечень тарифов'!R24 &amp; "")</f>
        <v>наименование отсутствует</v>
      </c>
      <c r="I14" s="817" t="s">
        <v>589</v>
      </c>
      <c r="J14" s="616"/>
      <c r="K14" s="1014"/>
      <c r="L14" s="1014"/>
      <c r="M14" s="1014"/>
      <c r="N14" s="1014"/>
      <c r="O14" s="1014"/>
      <c r="P14" s="1014"/>
      <c r="Q14" s="1014"/>
      <c r="R14" s="1014"/>
      <c r="S14" s="1014"/>
      <c r="T14" s="1014"/>
    </row>
    <row r="15" spans="1:20" s="1008" customFormat="1" ht="22.5">
      <c r="A15" s="1214"/>
      <c r="B15" s="1014"/>
      <c r="C15" s="1014"/>
      <c r="D15" s="1014"/>
      <c r="F15" s="1030" t="e">
        <f ca="1">"3." &amp;mergeValue(A15)</f>
        <v>#NAME?</v>
      </c>
      <c r="G15" s="816" t="s">
        <v>495</v>
      </c>
      <c r="H15"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15" s="817" t="s">
        <v>587</v>
      </c>
      <c r="J15" s="616"/>
      <c r="K15" s="1014"/>
      <c r="L15" s="1014"/>
      <c r="M15" s="1014"/>
      <c r="N15" s="1014"/>
      <c r="O15" s="1014"/>
      <c r="P15" s="1014"/>
      <c r="Q15" s="1014"/>
      <c r="R15" s="1014"/>
      <c r="S15" s="1014"/>
      <c r="T15" s="1014"/>
    </row>
    <row r="16" spans="1:20" s="1008" customFormat="1" ht="22.5">
      <c r="A16" s="1214"/>
      <c r="B16" s="1014"/>
      <c r="C16" s="1014"/>
      <c r="D16" s="1014"/>
      <c r="F16" s="1030" t="e">
        <f ca="1">"4."&amp;mergeValue(A16)</f>
        <v>#NAME?</v>
      </c>
      <c r="G16" s="816" t="s">
        <v>496</v>
      </c>
      <c r="H16" s="1117" t="s">
        <v>458</v>
      </c>
      <c r="I16" s="817"/>
      <c r="J16" s="616"/>
      <c r="K16" s="1014"/>
      <c r="L16" s="1014"/>
      <c r="M16" s="1014"/>
      <c r="N16" s="1014"/>
      <c r="O16" s="1014"/>
      <c r="P16" s="1014"/>
      <c r="Q16" s="1014"/>
      <c r="R16" s="1014"/>
      <c r="S16" s="1014"/>
      <c r="T16" s="1014"/>
    </row>
    <row r="17" spans="1:20" s="1008" customFormat="1" ht="18.75">
      <c r="A17" s="1214"/>
      <c r="B17" s="1214">
        <v>1</v>
      </c>
      <c r="C17" s="1106"/>
      <c r="D17" s="1106"/>
      <c r="F17" s="1030" t="e">
        <f ca="1">"4."&amp;mergeValue(A17) &amp;"."&amp;mergeValue(B17)</f>
        <v>#NAME?</v>
      </c>
      <c r="G17" s="831" t="s">
        <v>591</v>
      </c>
      <c r="H17" s="1111" t="str">
        <f>IF(region_name="","",region_name)</f>
        <v>Псковская область</v>
      </c>
      <c r="I17" s="817" t="s">
        <v>499</v>
      </c>
      <c r="J17" s="616"/>
      <c r="K17" s="1014"/>
      <c r="L17" s="1014"/>
      <c r="M17" s="1014"/>
      <c r="N17" s="1014"/>
      <c r="O17" s="1014"/>
      <c r="P17" s="1014"/>
      <c r="Q17" s="1014"/>
      <c r="R17" s="1014"/>
      <c r="S17" s="1014"/>
      <c r="T17" s="1014"/>
    </row>
    <row r="18" spans="1:20" s="1008" customFormat="1" ht="22.5">
      <c r="A18" s="1214"/>
      <c r="B18" s="1214"/>
      <c r="C18" s="1214">
        <v>1</v>
      </c>
      <c r="D18" s="1106"/>
      <c r="F18" s="1030" t="e">
        <f ca="1">"4."&amp;mergeValue(A18) &amp;"."&amp;mergeValue(B18)&amp;"."&amp;mergeValue(C18)</f>
        <v>#NAME?</v>
      </c>
      <c r="G18" s="818" t="s">
        <v>497</v>
      </c>
      <c r="H18" s="1111" t="str">
        <f>IF(Территории!H16="","","" &amp; Территории!H16 &amp; "")</f>
        <v>Пушкиногорский район</v>
      </c>
      <c r="I18" s="817" t="s">
        <v>500</v>
      </c>
      <c r="J18" s="616"/>
      <c r="K18" s="1014"/>
      <c r="L18" s="1014"/>
      <c r="M18" s="1014"/>
      <c r="N18" s="1014"/>
      <c r="O18" s="1014"/>
      <c r="P18" s="1014"/>
      <c r="Q18" s="1014"/>
      <c r="R18" s="1014"/>
      <c r="S18" s="1014"/>
      <c r="T18" s="1014"/>
    </row>
    <row r="19" spans="1:20" s="1008" customFormat="1" ht="56.25">
      <c r="A19" s="1214"/>
      <c r="B19" s="1214"/>
      <c r="C19" s="1214"/>
      <c r="D19" s="1106">
        <v>1</v>
      </c>
      <c r="F19" s="1030" t="e">
        <f ca="1">"4."&amp;mergeValue(A19) &amp;"."&amp;mergeValue(B19)&amp;"."&amp;mergeValue(C19)&amp;"."&amp;mergeValue(D19)</f>
        <v>#NAME?</v>
      </c>
      <c r="G19" s="819" t="s">
        <v>498</v>
      </c>
      <c r="H19" s="1111" t="str">
        <f>IF(Территории!R17="","","" &amp; Территории!R17 &amp; "")</f>
        <v>Пушкиногорье (58651152)</v>
      </c>
      <c r="I19" s="1107" t="s">
        <v>590</v>
      </c>
      <c r="J19" s="616"/>
      <c r="K19" s="1014"/>
      <c r="L19" s="1014"/>
      <c r="M19" s="1014"/>
      <c r="N19" s="1014"/>
      <c r="O19" s="1014"/>
      <c r="P19" s="1014"/>
      <c r="Q19" s="1014"/>
      <c r="R19" s="1014"/>
      <c r="S19" s="1014"/>
      <c r="T19" s="1014"/>
    </row>
    <row r="20" spans="1:20" s="1008" customFormat="1" ht="45">
      <c r="A20" s="1214">
        <v>3</v>
      </c>
      <c r="B20" s="1014"/>
      <c r="C20" s="1014"/>
      <c r="D20" s="1014"/>
      <c r="F20" s="1030" t="e">
        <f ca="1">"2." &amp;mergeValue(A20)</f>
        <v>#NAME?</v>
      </c>
      <c r="G20" s="816" t="s">
        <v>494</v>
      </c>
      <c r="H20" s="1111" t="str">
        <f>IF('Перечень тарифов'!R27="","наименование отсутствует","" &amp; 'Перечень тарифов'!R27 &amp; "")</f>
        <v>наименование отсутствует</v>
      </c>
      <c r="I20" s="817" t="s">
        <v>589</v>
      </c>
      <c r="J20" s="616"/>
      <c r="K20" s="1014"/>
      <c r="L20" s="1014"/>
      <c r="M20" s="1014"/>
      <c r="N20" s="1014"/>
      <c r="O20" s="1014"/>
      <c r="P20" s="1014"/>
      <c r="Q20" s="1014"/>
      <c r="R20" s="1014"/>
      <c r="S20" s="1014"/>
      <c r="T20" s="1014"/>
    </row>
    <row r="21" spans="1:20" s="1008" customFormat="1" ht="22.5">
      <c r="A21" s="1214"/>
      <c r="B21" s="1014"/>
      <c r="C21" s="1014"/>
      <c r="D21" s="1014"/>
      <c r="F21" s="1030" t="e">
        <f ca="1">"3." &amp;mergeValue(A21)</f>
        <v>#NAME?</v>
      </c>
      <c r="G21" s="816" t="s">
        <v>495</v>
      </c>
      <c r="H21" s="1111"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21" s="817" t="s">
        <v>587</v>
      </c>
      <c r="J21" s="616"/>
      <c r="K21" s="1014"/>
      <c r="L21" s="1014"/>
      <c r="M21" s="1014"/>
      <c r="N21" s="1014"/>
      <c r="O21" s="1014"/>
      <c r="P21" s="1014"/>
      <c r="Q21" s="1014"/>
      <c r="R21" s="1014"/>
      <c r="S21" s="1014"/>
      <c r="T21" s="1014"/>
    </row>
    <row r="22" spans="1:20" s="1008" customFormat="1" ht="22.5">
      <c r="A22" s="1214"/>
      <c r="B22" s="1014"/>
      <c r="C22" s="1014"/>
      <c r="D22" s="1014"/>
      <c r="F22" s="1030" t="e">
        <f ca="1">"4."&amp;mergeValue(A22)</f>
        <v>#NAME?</v>
      </c>
      <c r="G22" s="816" t="s">
        <v>496</v>
      </c>
      <c r="H22" s="1117" t="s">
        <v>458</v>
      </c>
      <c r="I22" s="817"/>
      <c r="J22" s="616"/>
      <c r="K22" s="1014"/>
      <c r="L22" s="1014"/>
      <c r="M22" s="1014"/>
      <c r="N22" s="1014"/>
      <c r="O22" s="1014"/>
      <c r="P22" s="1014"/>
      <c r="Q22" s="1014"/>
      <c r="R22" s="1014"/>
      <c r="S22" s="1014"/>
      <c r="T22" s="1014"/>
    </row>
    <row r="23" spans="1:20" s="1008" customFormat="1" ht="18.75">
      <c r="A23" s="1214"/>
      <c r="B23" s="1214">
        <v>1</v>
      </c>
      <c r="C23" s="1106"/>
      <c r="D23" s="1106"/>
      <c r="F23" s="1030" t="e">
        <f ca="1">"4."&amp;mergeValue(A23) &amp;"."&amp;mergeValue(B23)</f>
        <v>#NAME?</v>
      </c>
      <c r="G23" s="831" t="s">
        <v>591</v>
      </c>
      <c r="H23" s="1111" t="str">
        <f>IF(region_name="","",region_name)</f>
        <v>Псковская область</v>
      </c>
      <c r="I23" s="817" t="s">
        <v>499</v>
      </c>
      <c r="J23" s="616"/>
      <c r="K23" s="1014"/>
      <c r="L23" s="1014"/>
      <c r="M23" s="1014"/>
      <c r="N23" s="1014"/>
      <c r="O23" s="1014"/>
      <c r="P23" s="1014"/>
      <c r="Q23" s="1014"/>
      <c r="R23" s="1014"/>
      <c r="S23" s="1014"/>
      <c r="T23" s="1014"/>
    </row>
    <row r="24" spans="1:20" s="1008" customFormat="1" ht="22.5">
      <c r="A24" s="1214"/>
      <c r="B24" s="1214"/>
      <c r="C24" s="1214">
        <v>1</v>
      </c>
      <c r="D24" s="1106"/>
      <c r="F24" s="1030" t="e">
        <f ca="1">"4."&amp;mergeValue(A24) &amp;"."&amp;mergeValue(B24)&amp;"."&amp;mergeValue(C24)</f>
        <v>#NAME?</v>
      </c>
      <c r="G24" s="818" t="s">
        <v>497</v>
      </c>
      <c r="H24" s="1111" t="str">
        <f>IF(Территории!H19="","","" &amp; Территории!H19 &amp; "")</f>
        <v>Пушкиногорский район</v>
      </c>
      <c r="I24" s="817" t="s">
        <v>500</v>
      </c>
      <c r="J24" s="616"/>
      <c r="K24" s="1014"/>
      <c r="L24" s="1014"/>
      <c r="M24" s="1014"/>
      <c r="N24" s="1014"/>
      <c r="O24" s="1014"/>
      <c r="P24" s="1014"/>
      <c r="Q24" s="1014"/>
      <c r="R24" s="1014"/>
      <c r="S24" s="1014"/>
      <c r="T24" s="1014"/>
    </row>
    <row r="25" spans="1:20" s="1008" customFormat="1" ht="56.25">
      <c r="A25" s="1214"/>
      <c r="B25" s="1214"/>
      <c r="C25" s="1214"/>
      <c r="D25" s="1106">
        <v>1</v>
      </c>
      <c r="F25" s="1030" t="e">
        <f ca="1">"4."&amp;mergeValue(A25) &amp;"."&amp;mergeValue(B25)&amp;"."&amp;mergeValue(C25)&amp;"."&amp;mergeValue(D25)</f>
        <v>#NAME?</v>
      </c>
      <c r="G25" s="819" t="s">
        <v>498</v>
      </c>
      <c r="H25" s="1111" t="str">
        <f>IF(Территории!R20="","","" &amp; Территории!R20 &amp; "")</f>
        <v>Пушкиногорский район (58651000)</v>
      </c>
      <c r="I25" s="1107" t="s">
        <v>590</v>
      </c>
      <c r="J25" s="616"/>
      <c r="K25" s="1014"/>
      <c r="L25" s="1014"/>
      <c r="M25" s="1014"/>
      <c r="N25" s="1014"/>
      <c r="O25" s="1014"/>
      <c r="P25" s="1014"/>
      <c r="Q25" s="1014"/>
      <c r="R25" s="1014"/>
      <c r="S25" s="1014"/>
      <c r="T25" s="1014"/>
    </row>
    <row r="26" spans="1:20" s="773" customFormat="1" ht="3" customHeight="1">
      <c r="A26" s="774"/>
      <c r="B26" s="774"/>
      <c r="C26" s="774"/>
      <c r="D26" s="774"/>
      <c r="F26" s="823"/>
      <c r="G26" s="417"/>
      <c r="H26" s="418"/>
      <c r="I26" s="984"/>
      <c r="J26" s="774"/>
      <c r="K26" s="774"/>
      <c r="L26" s="774"/>
      <c r="M26" s="774"/>
      <c r="N26" s="774"/>
      <c r="O26" s="774"/>
      <c r="P26" s="774"/>
      <c r="Q26" s="774"/>
      <c r="R26" s="774"/>
      <c r="S26" s="774"/>
      <c r="T26" s="774"/>
    </row>
    <row r="27" spans="1:20" s="773" customFormat="1" ht="15" customHeight="1">
      <c r="A27" s="774"/>
      <c r="B27" s="774"/>
      <c r="C27" s="774"/>
      <c r="D27" s="774"/>
      <c r="F27" s="823"/>
      <c r="G27" s="1209" t="s">
        <v>592</v>
      </c>
      <c r="H27" s="1209"/>
      <c r="I27" s="984"/>
      <c r="J27" s="774"/>
      <c r="K27" s="774"/>
      <c r="L27" s="774"/>
      <c r="M27" s="774"/>
      <c r="N27" s="774"/>
      <c r="O27" s="774"/>
      <c r="P27" s="774"/>
      <c r="Q27" s="774"/>
      <c r="R27" s="774"/>
      <c r="S27" s="774"/>
      <c r="T27" s="774"/>
    </row>
  </sheetData>
  <sheetProtection password="FA9C" sheet="1" objects="1" scenarios="1" formatColumns="0" formatRows="0"/>
  <mergeCells count="13">
    <mergeCell ref="F2:H2"/>
    <mergeCell ref="F4:H4"/>
    <mergeCell ref="I4:I5"/>
    <mergeCell ref="A8:A13"/>
    <mergeCell ref="B11:B13"/>
    <mergeCell ref="C12:C13"/>
    <mergeCell ref="G27:H27"/>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xr:uid="{00000000-0002-0000-2400-000000000000}">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omm">
    <tabColor rgb="FFCCCCFF"/>
    <pageSetUpPr fitToPage="1"/>
  </sheetPr>
  <dimension ref="A1:L16"/>
  <sheetViews>
    <sheetView showGridLines="0" topLeftCell="C6" zoomScaleNormal="100" workbookViewId="0">
      <selection activeCell="E9" sqref="E9"/>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95" t="s">
        <v>55</v>
      </c>
      <c r="E7" s="1295"/>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1085</v>
      </c>
      <c r="D12" s="123">
        <v>1</v>
      </c>
      <c r="E12" s="124" t="s">
        <v>1099</v>
      </c>
    </row>
    <row r="13" spans="3:12" ht="17.100000000000001" customHeight="1">
      <c r="C13" s="167" t="s">
        <v>1085</v>
      </c>
      <c r="D13" s="123">
        <v>2</v>
      </c>
      <c r="E13" s="124" t="s">
        <v>1102</v>
      </c>
    </row>
    <row r="14" spans="3:12" ht="17.100000000000001" customHeight="1">
      <c r="C14" s="167" t="s">
        <v>1085</v>
      </c>
      <c r="D14" s="123">
        <v>3</v>
      </c>
      <c r="E14" s="124" t="s">
        <v>1100</v>
      </c>
    </row>
    <row r="15" spans="3:12" ht="33" customHeight="1">
      <c r="C15" s="167" t="s">
        <v>1085</v>
      </c>
      <c r="D15" s="123">
        <v>4</v>
      </c>
      <c r="E15" s="124" t="s">
        <v>1101</v>
      </c>
    </row>
    <row r="16" spans="3:12">
      <c r="C16" s="50"/>
      <c r="D16" s="114"/>
      <c r="E16"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5" xr:uid="{00000000-0002-0000-25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9" t="s">
        <v>56</v>
      </c>
      <c r="C2" s="1299"/>
      <c r="D2" s="1299"/>
      <c r="E2" s="439"/>
    </row>
    <row r="3" spans="2:5" ht="3" customHeight="1"/>
    <row r="4" spans="2:5" ht="21.75" customHeight="1" thickBot="1">
      <c r="B4" s="1129" t="s">
        <v>1</v>
      </c>
      <c r="C4" s="1129" t="s">
        <v>91</v>
      </c>
      <c r="D4" s="1129" t="s">
        <v>72</v>
      </c>
    </row>
    <row r="5" spans="2:5" ht="12" thickTop="1"/>
  </sheetData>
  <sheetProtection password="FA9C" sheet="1" objects="1" scenarios="1" formatColumns="0" formatRows="0" autoFilter="0"/>
  <autoFilter ref="B4:D4" xr:uid="{00000000-0009-0000-0000-000026000000}"/>
  <mergeCells count="1">
    <mergeCell ref="B2:D2"/>
  </mergeCells>
  <phoneticPr fontId="13"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20"/>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43816.45957175926</v>
      </c>
      <c r="B2" s="12" t="s">
        <v>772</v>
      </c>
      <c r="C2" s="12" t="s">
        <v>442</v>
      </c>
    </row>
    <row r="3" spans="1:4">
      <c r="A3" s="1120">
        <v>43816.459583333337</v>
      </c>
      <c r="B3" s="12" t="s">
        <v>773</v>
      </c>
      <c r="C3" s="12" t="s">
        <v>442</v>
      </c>
    </row>
    <row r="4" spans="1:4" ht="78.75">
      <c r="A4" s="1120">
        <v>43816.459583333337</v>
      </c>
      <c r="B4" s="12" t="s">
        <v>774</v>
      </c>
      <c r="C4" s="12" t="s">
        <v>442</v>
      </c>
    </row>
    <row r="5" spans="1:4">
      <c r="A5" s="1120">
        <v>43816.459583333337</v>
      </c>
      <c r="B5" s="12" t="s">
        <v>775</v>
      </c>
      <c r="C5" s="12" t="s">
        <v>442</v>
      </c>
    </row>
    <row r="6" spans="1:4">
      <c r="A6" s="1120">
        <v>43816.459629629629</v>
      </c>
      <c r="B6" s="12" t="s">
        <v>776</v>
      </c>
      <c r="C6" s="12" t="s">
        <v>442</v>
      </c>
    </row>
    <row r="7" spans="1:4">
      <c r="A7" s="1120">
        <v>43816.459687499999</v>
      </c>
      <c r="B7" s="12" t="s">
        <v>777</v>
      </c>
      <c r="C7" s="12" t="s">
        <v>442</v>
      </c>
    </row>
    <row r="8" spans="1:4">
      <c r="A8" s="1120">
        <v>43816.459687499999</v>
      </c>
      <c r="B8" s="12" t="s">
        <v>778</v>
      </c>
      <c r="C8" s="12" t="s">
        <v>442</v>
      </c>
    </row>
    <row r="9" spans="1:4">
      <c r="A9" s="1120">
        <v>43816.459687499999</v>
      </c>
      <c r="B9" s="12" t="s">
        <v>779</v>
      </c>
      <c r="C9" s="12" t="s">
        <v>442</v>
      </c>
    </row>
    <row r="10" spans="1:4" ht="22.5">
      <c r="A10" s="1120">
        <v>43816.459710648145</v>
      </c>
      <c r="B10" s="12" t="s">
        <v>780</v>
      </c>
      <c r="C10" s="12" t="s">
        <v>442</v>
      </c>
    </row>
    <row r="11" spans="1:4">
      <c r="A11" s="1120">
        <v>43816.467280092591</v>
      </c>
      <c r="B11" s="12" t="s">
        <v>772</v>
      </c>
      <c r="C11" s="12" t="s">
        <v>442</v>
      </c>
    </row>
    <row r="12" spans="1:4">
      <c r="A12" s="1120">
        <v>43816.467303240737</v>
      </c>
      <c r="B12" s="12" t="s">
        <v>782</v>
      </c>
      <c r="C12" s="12" t="s">
        <v>442</v>
      </c>
    </row>
    <row r="13" spans="1:4">
      <c r="A13" s="1120">
        <v>43816.467453703706</v>
      </c>
      <c r="B13" s="12" t="s">
        <v>772</v>
      </c>
      <c r="C13" s="12" t="s">
        <v>442</v>
      </c>
    </row>
    <row r="14" spans="1:4">
      <c r="A14" s="1120">
        <v>43816.467465277776</v>
      </c>
      <c r="B14" s="12" t="s">
        <v>782</v>
      </c>
      <c r="C14" s="12" t="s">
        <v>442</v>
      </c>
    </row>
    <row r="15" spans="1:4">
      <c r="A15" s="1120">
        <v>43816.468773148146</v>
      </c>
      <c r="B15" s="12" t="s">
        <v>772</v>
      </c>
      <c r="C15" s="12" t="s">
        <v>442</v>
      </c>
    </row>
    <row r="16" spans="1:4">
      <c r="A16" s="1120">
        <v>43816.468784722223</v>
      </c>
      <c r="B16" s="12" t="s">
        <v>782</v>
      </c>
      <c r="C16" s="12" t="s">
        <v>442</v>
      </c>
    </row>
    <row r="17" spans="1:3">
      <c r="A17" s="1120">
        <v>43816.726805555554</v>
      </c>
      <c r="B17" s="12" t="s">
        <v>772</v>
      </c>
      <c r="C17" s="12" t="s">
        <v>442</v>
      </c>
    </row>
    <row r="18" spans="1:3">
      <c r="A18" s="1120">
        <v>43816.726817129631</v>
      </c>
      <c r="B18" s="12" t="s">
        <v>782</v>
      </c>
      <c r="C18" s="12" t="s">
        <v>442</v>
      </c>
    </row>
    <row r="19" spans="1:3">
      <c r="A19" s="1120">
        <v>43819.412627314814</v>
      </c>
      <c r="B19" s="12" t="s">
        <v>772</v>
      </c>
      <c r="C19" s="12" t="s">
        <v>442</v>
      </c>
    </row>
    <row r="20" spans="1:3">
      <c r="A20" s="1120">
        <v>43819.41265046296</v>
      </c>
      <c r="B20" s="12" t="s">
        <v>782</v>
      </c>
      <c r="C20"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3">
        <v>1</v>
      </c>
      <c r="E9" s="1313"/>
      <c r="F9" s="1315"/>
      <c r="G9" s="1319" t="s">
        <v>85</v>
      </c>
      <c r="H9" s="1183"/>
      <c r="I9" s="1183">
        <v>1</v>
      </c>
      <c r="J9" s="1308"/>
      <c r="K9" s="1241" t="s">
        <v>85</v>
      </c>
      <c r="L9" s="1171"/>
      <c r="M9" s="1171" t="s">
        <v>93</v>
      </c>
      <c r="N9" s="1311"/>
      <c r="O9" s="1241" t="s">
        <v>85</v>
      </c>
      <c r="P9" s="1171"/>
      <c r="Q9" s="1171" t="s">
        <v>93</v>
      </c>
      <c r="R9" s="1312"/>
      <c r="S9" s="1241" t="s">
        <v>85</v>
      </c>
      <c r="T9" s="1088"/>
      <c r="U9" s="1088" t="s">
        <v>93</v>
      </c>
      <c r="V9" s="1116"/>
      <c r="W9" s="307"/>
    </row>
    <row r="10" spans="1:23" s="740" customFormat="1" ht="17.100000000000001" customHeight="1">
      <c r="A10" s="205"/>
      <c r="C10" s="159"/>
      <c r="D10" s="1183"/>
      <c r="E10" s="1313"/>
      <c r="F10" s="1315"/>
      <c r="G10" s="1319"/>
      <c r="H10" s="1183"/>
      <c r="I10" s="1183"/>
      <c r="J10" s="1308"/>
      <c r="K10" s="1241"/>
      <c r="L10" s="1171"/>
      <c r="M10" s="1171"/>
      <c r="N10" s="1311"/>
      <c r="O10" s="1241"/>
      <c r="P10" s="1171"/>
      <c r="Q10" s="1171"/>
      <c r="R10" s="1312"/>
      <c r="S10" s="1241"/>
      <c r="T10" s="1090"/>
      <c r="U10" s="745"/>
      <c r="V10" s="746" t="s">
        <v>715</v>
      </c>
      <c r="W10" s="747"/>
    </row>
    <row r="11" spans="1:23" s="102" customFormat="1" ht="17.100000000000001" customHeight="1">
      <c r="A11" s="205"/>
      <c r="C11" s="159"/>
      <c r="D11" s="1175"/>
      <c r="E11" s="1314"/>
      <c r="F11" s="1316"/>
      <c r="G11" s="1175"/>
      <c r="H11" s="1175"/>
      <c r="I11" s="1175"/>
      <c r="J11" s="1309"/>
      <c r="K11" s="1175"/>
      <c r="L11" s="1175"/>
      <c r="M11" s="1175"/>
      <c r="N11" s="1312"/>
      <c r="O11" s="1175"/>
      <c r="P11" s="1089"/>
      <c r="Q11" s="745"/>
      <c r="R11" s="746" t="s">
        <v>714</v>
      </c>
      <c r="S11" s="742"/>
      <c r="T11" s="742"/>
      <c r="U11" s="742"/>
      <c r="V11" s="742"/>
      <c r="W11" s="747"/>
    </row>
    <row r="12" spans="1:23" s="102" customFormat="1" ht="17.100000000000001" customHeight="1">
      <c r="A12" s="205"/>
      <c r="C12" s="159"/>
      <c r="D12" s="1175"/>
      <c r="E12" s="1314"/>
      <c r="F12" s="1316"/>
      <c r="G12" s="1175"/>
      <c r="H12" s="1175"/>
      <c r="I12" s="1175"/>
      <c r="J12" s="1309"/>
      <c r="K12" s="1175"/>
      <c r="L12" s="745"/>
      <c r="M12" s="746"/>
      <c r="N12" s="746" t="s">
        <v>412</v>
      </c>
      <c r="O12" s="746"/>
      <c r="P12" s="746"/>
      <c r="Q12" s="746"/>
      <c r="R12" s="746"/>
      <c r="S12" s="742"/>
      <c r="T12" s="742"/>
      <c r="U12" s="742"/>
      <c r="V12" s="742"/>
      <c r="W12" s="747"/>
    </row>
    <row r="13" spans="1:23" s="102" customFormat="1" ht="17.25" customHeight="1">
      <c r="A13" s="205"/>
      <c r="C13" s="159"/>
      <c r="D13" s="1175"/>
      <c r="E13" s="1314"/>
      <c r="F13" s="1316"/>
      <c r="G13" s="117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7"/>
      <c r="E15" s="1317"/>
      <c r="F15" s="1318"/>
      <c r="G15" s="1320"/>
      <c r="H15" s="1183"/>
      <c r="I15" s="1183">
        <v>1</v>
      </c>
      <c r="J15" s="1308"/>
      <c r="K15" s="1241" t="s">
        <v>85</v>
      </c>
      <c r="L15" s="1171"/>
      <c r="M15" s="1171" t="s">
        <v>93</v>
      </c>
      <c r="N15" s="1311"/>
      <c r="O15" s="1241" t="s">
        <v>85</v>
      </c>
      <c r="P15" s="1171"/>
      <c r="Q15" s="1171" t="s">
        <v>93</v>
      </c>
      <c r="R15" s="1312"/>
      <c r="S15" s="1241" t="s">
        <v>85</v>
      </c>
      <c r="T15" s="1088"/>
      <c r="U15" s="1088" t="s">
        <v>93</v>
      </c>
      <c r="V15" s="1116"/>
      <c r="W15" s="307"/>
    </row>
    <row r="16" spans="1:23" s="743" customFormat="1" ht="16.5" customHeight="1">
      <c r="A16" s="749"/>
      <c r="B16" s="744"/>
      <c r="C16" s="748"/>
      <c r="D16" s="1307"/>
      <c r="E16" s="1317"/>
      <c r="F16" s="1318"/>
      <c r="G16" s="1320"/>
      <c r="H16" s="1183"/>
      <c r="I16" s="1183"/>
      <c r="J16" s="1308"/>
      <c r="K16" s="1241"/>
      <c r="L16" s="1171"/>
      <c r="M16" s="1171"/>
      <c r="N16" s="1311"/>
      <c r="O16" s="1241"/>
      <c r="P16" s="1171"/>
      <c r="Q16" s="1171"/>
      <c r="R16" s="1312"/>
      <c r="S16" s="1241"/>
      <c r="T16" s="1090"/>
      <c r="U16" s="745"/>
      <c r="V16" s="746" t="s">
        <v>715</v>
      </c>
      <c r="W16" s="747"/>
    </row>
    <row r="17" spans="1:36" ht="17.100000000000001" customHeight="1">
      <c r="A17" s="205"/>
      <c r="B17" s="102"/>
      <c r="C17" s="159"/>
      <c r="D17" s="1307"/>
      <c r="E17" s="1317"/>
      <c r="F17" s="1318"/>
      <c r="G17" s="1320"/>
      <c r="H17" s="1183"/>
      <c r="I17" s="1183"/>
      <c r="J17" s="1309"/>
      <c r="K17" s="1241"/>
      <c r="L17" s="1171"/>
      <c r="M17" s="1171"/>
      <c r="N17" s="1312"/>
      <c r="O17" s="1241"/>
      <c r="P17" s="1089"/>
      <c r="Q17" s="745"/>
      <c r="R17" s="746" t="s">
        <v>714</v>
      </c>
      <c r="S17" s="742"/>
      <c r="T17" s="742"/>
      <c r="U17" s="742"/>
      <c r="V17" s="742"/>
      <c r="W17" s="747"/>
    </row>
    <row r="18" spans="1:36" ht="17.100000000000001" customHeight="1">
      <c r="A18" s="205"/>
      <c r="B18" s="102"/>
      <c r="C18" s="159"/>
      <c r="D18" s="1307"/>
      <c r="E18" s="1317"/>
      <c r="F18" s="1318"/>
      <c r="G18" s="1320"/>
      <c r="H18" s="1183"/>
      <c r="I18" s="1183"/>
      <c r="J18" s="1309"/>
      <c r="K18" s="1241"/>
      <c r="L18" s="745"/>
      <c r="M18" s="746"/>
      <c r="N18" s="746" t="s">
        <v>412</v>
      </c>
      <c r="O18" s="746"/>
      <c r="P18" s="746"/>
      <c r="Q18" s="746"/>
      <c r="R18" s="746"/>
      <c r="S18" s="742"/>
      <c r="T18" s="742"/>
      <c r="U18" s="742"/>
      <c r="V18" s="742"/>
      <c r="W18" s="747"/>
    </row>
    <row r="19" spans="1:36" ht="17.100000000000001" customHeight="1">
      <c r="A19" s="205"/>
      <c r="B19" s="102"/>
      <c r="C19" s="159"/>
      <c r="D19" s="1307"/>
      <c r="E19" s="1317"/>
      <c r="F19" s="1318"/>
      <c r="G19" s="1320"/>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74" t="s">
        <v>270</v>
      </c>
      <c r="S27" s="1274"/>
      <c r="T27" s="1274"/>
      <c r="U27" s="1226" t="s">
        <v>341</v>
      </c>
      <c r="W27" s="1321"/>
    </row>
    <row r="28" spans="1:36" ht="17.100000000000001" customHeight="1">
      <c r="O28" s="1275" t="s">
        <v>604</v>
      </c>
      <c r="P28" s="1275" t="s">
        <v>271</v>
      </c>
      <c r="Q28" s="1275"/>
      <c r="R28" s="1274"/>
      <c r="S28" s="1274"/>
      <c r="T28" s="1274"/>
      <c r="U28" s="1226"/>
      <c r="W28" s="1321"/>
    </row>
    <row r="29" spans="1:36" ht="37.5" customHeight="1">
      <c r="O29" s="1275"/>
      <c r="P29" s="104" t="s">
        <v>605</v>
      </c>
      <c r="Q29" s="104" t="s">
        <v>6</v>
      </c>
      <c r="R29" s="105" t="s">
        <v>274</v>
      </c>
      <c r="S29" s="1276" t="s">
        <v>273</v>
      </c>
      <c r="T29" s="1276"/>
      <c r="U29" s="1226"/>
      <c r="W29" s="1321"/>
    </row>
    <row r="30" spans="1:36" ht="17.100000000000001" customHeight="1">
      <c r="G30" s="157"/>
      <c r="H30" s="157"/>
      <c r="I30" s="157"/>
      <c r="J30" s="157"/>
      <c r="K30" s="157"/>
      <c r="L30" s="122"/>
      <c r="M30" s="432" t="s">
        <v>183</v>
      </c>
      <c r="N30" s="433"/>
      <c r="O30" s="1322"/>
      <c r="P30" s="1322"/>
      <c r="Q30" s="1322"/>
      <c r="R30" s="1322"/>
      <c r="S30" s="1322"/>
      <c r="T30" s="1322"/>
      <c r="U30" s="1322"/>
      <c r="V30" s="122"/>
      <c r="W30" s="122"/>
      <c r="X30" s="204"/>
      <c r="Y30" s="204"/>
      <c r="Z30" s="204"/>
      <c r="AA30" s="204"/>
      <c r="AB30" s="204"/>
      <c r="AC30" s="204"/>
      <c r="AD30" s="204"/>
      <c r="AE30" s="204"/>
      <c r="AF30" s="204"/>
      <c r="AG30" s="204"/>
      <c r="AH30" s="204"/>
      <c r="AI30" s="204"/>
      <c r="AJ30" s="204"/>
    </row>
    <row r="31" spans="1:36" s="524" customFormat="1" ht="22.5">
      <c r="A31" s="1245">
        <v>1</v>
      </c>
      <c r="B31" s="848"/>
      <c r="C31" s="848"/>
      <c r="D31" s="848"/>
      <c r="E31" s="849"/>
      <c r="F31" s="850"/>
      <c r="G31" s="850"/>
      <c r="H31" s="850"/>
      <c r="I31" s="851"/>
      <c r="J31" s="846"/>
      <c r="K31" s="853"/>
      <c r="L31" s="594" t="e">
        <f ca="1">mergeValue(A31)</f>
        <v>#NAME?</v>
      </c>
      <c r="M31" s="642" t="s">
        <v>20</v>
      </c>
      <c r="N31" s="647"/>
      <c r="O31" s="1255"/>
      <c r="P31" s="1256"/>
      <c r="Q31" s="1256"/>
      <c r="R31" s="1256"/>
      <c r="S31" s="1256"/>
      <c r="T31" s="1256"/>
      <c r="U31" s="1256"/>
      <c r="V31" s="1257"/>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5"/>
      <c r="B32" s="1245">
        <v>1</v>
      </c>
      <c r="C32" s="848"/>
      <c r="D32" s="848"/>
      <c r="E32" s="850"/>
      <c r="F32" s="850"/>
      <c r="G32" s="850"/>
      <c r="H32" s="850"/>
      <c r="I32" s="845"/>
      <c r="J32" s="844"/>
      <c r="K32" s="847"/>
      <c r="L32" s="594" t="e">
        <f ca="1">mergeValue(A32) &amp;"."&amp; mergeValue(B32)</f>
        <v>#NAME?</v>
      </c>
      <c r="M32" s="547" t="s">
        <v>16</v>
      </c>
      <c r="N32" s="647"/>
      <c r="O32" s="1255"/>
      <c r="P32" s="1256"/>
      <c r="Q32" s="1256"/>
      <c r="R32" s="1256"/>
      <c r="S32" s="1256"/>
      <c r="T32" s="1256"/>
      <c r="U32" s="1256"/>
      <c r="V32" s="1257"/>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5"/>
      <c r="B33" s="1245"/>
      <c r="C33" s="1245">
        <v>1</v>
      </c>
      <c r="D33" s="848"/>
      <c r="E33" s="850"/>
      <c r="F33" s="850"/>
      <c r="G33" s="850"/>
      <c r="H33" s="850"/>
      <c r="I33" s="852"/>
      <c r="J33" s="844"/>
      <c r="K33" s="847"/>
      <c r="L33" s="594" t="e">
        <f ca="1">mergeValue(A33) &amp;"."&amp; mergeValue(B33)&amp;"."&amp; mergeValue(C33)</f>
        <v>#NAME?</v>
      </c>
      <c r="M33" s="548" t="s">
        <v>7</v>
      </c>
      <c r="N33" s="647"/>
      <c r="O33" s="1255"/>
      <c r="P33" s="1256"/>
      <c r="Q33" s="1256"/>
      <c r="R33" s="1256"/>
      <c r="S33" s="1256"/>
      <c r="T33" s="1256"/>
      <c r="U33" s="1256"/>
      <c r="V33" s="1257"/>
      <c r="W33" s="631" t="s">
        <v>632</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5"/>
      <c r="B34" s="1245"/>
      <c r="C34" s="1245"/>
      <c r="D34" s="1245">
        <v>1</v>
      </c>
      <c r="E34" s="850"/>
      <c r="F34" s="850"/>
      <c r="G34" s="850"/>
      <c r="H34" s="850"/>
      <c r="I34" s="852"/>
      <c r="J34" s="844"/>
      <c r="K34" s="847"/>
      <c r="L34" s="594" t="e">
        <f ca="1">mergeValue(A34) &amp;"."&amp; mergeValue(B34)&amp;"."&amp; mergeValue(C34)&amp;"."&amp; mergeValue(D34)</f>
        <v>#NAME?</v>
      </c>
      <c r="M34" s="549" t="s">
        <v>22</v>
      </c>
      <c r="N34" s="647"/>
      <c r="O34" s="1255"/>
      <c r="P34" s="1256"/>
      <c r="Q34" s="1256"/>
      <c r="R34" s="1256"/>
      <c r="S34" s="1256"/>
      <c r="T34" s="1256"/>
      <c r="U34" s="1256"/>
      <c r="V34" s="1257"/>
      <c r="W34" s="631" t="s">
        <v>633</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5"/>
      <c r="B35" s="1245"/>
      <c r="C35" s="1245"/>
      <c r="D35" s="1245"/>
      <c r="E35" s="1245">
        <v>1</v>
      </c>
      <c r="F35" s="850"/>
      <c r="G35" s="850"/>
      <c r="H35" s="848">
        <v>1</v>
      </c>
      <c r="I35" s="1245">
        <v>1</v>
      </c>
      <c r="J35" s="850"/>
      <c r="K35" s="855"/>
      <c r="L35" s="594" t="e">
        <f ca="1">mergeValue(A35) &amp;"."&amp; mergeValue(B35)&amp;"."&amp; mergeValue(C35)&amp;"."&amp; mergeValue(D35)&amp;"."&amp; mergeValue(E35)</f>
        <v>#NAME?</v>
      </c>
      <c r="M35" s="555" t="s">
        <v>9</v>
      </c>
      <c r="N35" s="647"/>
      <c r="O35" s="1248"/>
      <c r="P35" s="1249"/>
      <c r="Q35" s="1249"/>
      <c r="R35" s="1249"/>
      <c r="S35" s="1249"/>
      <c r="T35" s="1249"/>
      <c r="U35" s="1249"/>
      <c r="V35" s="1250"/>
      <c r="W35" s="631" t="s">
        <v>637</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5"/>
      <c r="B36" s="1245"/>
      <c r="C36" s="1245"/>
      <c r="D36" s="1245"/>
      <c r="E36" s="1245"/>
      <c r="F36" s="1245">
        <v>1</v>
      </c>
      <c r="G36" s="848"/>
      <c r="H36" s="848"/>
      <c r="I36" s="1245"/>
      <c r="J36" s="1245">
        <v>1</v>
      </c>
      <c r="K36" s="856"/>
      <c r="L36" s="594" t="e">
        <f ca="1">mergeValue(A36) &amp;"."&amp; mergeValue(B36)&amp;"."&amp; mergeValue(C36)&amp;"."&amp; mergeValue(D36)&amp;"."&amp; mergeValue(E36)&amp;"."&amp; mergeValue(F36)</f>
        <v>#NAME?</v>
      </c>
      <c r="M36" s="556" t="s">
        <v>10</v>
      </c>
      <c r="N36" s="647"/>
      <c r="O36" s="1248"/>
      <c r="P36" s="1249"/>
      <c r="Q36" s="1249"/>
      <c r="R36" s="1249"/>
      <c r="S36" s="1249"/>
      <c r="T36" s="1249"/>
      <c r="U36" s="1249"/>
      <c r="V36" s="1250"/>
      <c r="W36" s="631" t="s">
        <v>635</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5"/>
      <c r="B37" s="1245"/>
      <c r="C37" s="1245"/>
      <c r="D37" s="1245"/>
      <c r="E37" s="1245"/>
      <c r="F37" s="1245"/>
      <c r="G37" s="848">
        <v>1</v>
      </c>
      <c r="H37" s="848"/>
      <c r="I37" s="1245"/>
      <c r="J37" s="1245"/>
      <c r="K37" s="856">
        <v>1</v>
      </c>
      <c r="L37" s="594" t="e">
        <f ca="1">mergeValue(A37) &amp;"."&amp; mergeValue(B37)&amp;"."&amp; mergeValue(C37)&amp;"."&amp; mergeValue(D37)&amp;"."&amp; mergeValue(E37)&amp;"."&amp; mergeValue(F37)&amp;"."&amp; mergeValue(G37)</f>
        <v>#NAME?</v>
      </c>
      <c r="M37" s="1070"/>
      <c r="N37" s="647"/>
      <c r="O37" s="563"/>
      <c r="P37" s="563"/>
      <c r="Q37" s="1095"/>
      <c r="R37" s="1240"/>
      <c r="S37" s="1241" t="s">
        <v>84</v>
      </c>
      <c r="T37" s="1240"/>
      <c r="U37" s="1241" t="s">
        <v>84</v>
      </c>
      <c r="V37" s="563"/>
      <c r="W37" s="1215" t="s">
        <v>654</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45"/>
      <c r="B38" s="1245"/>
      <c r="C38" s="1245"/>
      <c r="D38" s="1245"/>
      <c r="E38" s="1245"/>
      <c r="F38" s="1245"/>
      <c r="G38" s="848"/>
      <c r="H38" s="848"/>
      <c r="I38" s="1245"/>
      <c r="J38" s="1245"/>
      <c r="K38" s="856"/>
      <c r="L38" s="601"/>
      <c r="M38" s="647"/>
      <c r="N38" s="647"/>
      <c r="O38" s="563"/>
      <c r="P38" s="563"/>
      <c r="Q38" s="585" t="str">
        <f>R37 &amp; "-" &amp; T37</f>
        <v>-</v>
      </c>
      <c r="R38" s="1240"/>
      <c r="S38" s="1241"/>
      <c r="T38" s="1240"/>
      <c r="U38" s="1241"/>
      <c r="V38" s="563"/>
      <c r="W38" s="1215"/>
      <c r="X38" s="586"/>
      <c r="Y38" s="590"/>
      <c r="Z38" s="590" t="str">
        <f t="shared" si="0"/>
        <v/>
      </c>
      <c r="AA38" s="590"/>
      <c r="AB38" s="590"/>
      <c r="AC38" s="590"/>
      <c r="AD38" s="586"/>
      <c r="AE38" s="586"/>
      <c r="AF38" s="586"/>
      <c r="AG38" s="586"/>
      <c r="AH38" s="586"/>
      <c r="AI38" s="586"/>
      <c r="AJ38" s="586"/>
    </row>
    <row r="39" spans="1:36" s="524" customFormat="1" ht="15" customHeight="1">
      <c r="A39" s="1245"/>
      <c r="B39" s="1245"/>
      <c r="C39" s="1245"/>
      <c r="D39" s="1245"/>
      <c r="E39" s="1245"/>
      <c r="F39" s="1245"/>
      <c r="G39" s="850"/>
      <c r="H39" s="848"/>
      <c r="I39" s="1245"/>
      <c r="J39" s="1245"/>
      <c r="K39" s="855"/>
      <c r="L39" s="539"/>
      <c r="M39" s="558" t="s">
        <v>25</v>
      </c>
      <c r="N39" s="565"/>
      <c r="O39" s="565"/>
      <c r="P39" s="565"/>
      <c r="Q39" s="565"/>
      <c r="R39" s="565"/>
      <c r="S39" s="565"/>
      <c r="T39" s="565"/>
      <c r="U39" s="565"/>
      <c r="V39" s="561"/>
      <c r="W39" s="1215"/>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5"/>
      <c r="B40" s="1245"/>
      <c r="C40" s="1245"/>
      <c r="D40" s="1245"/>
      <c r="E40" s="1245"/>
      <c r="F40" s="850"/>
      <c r="G40" s="850"/>
      <c r="H40" s="848"/>
      <c r="I40" s="1245"/>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5"/>
      <c r="B41" s="1245"/>
      <c r="C41" s="1245"/>
      <c r="D41" s="1245"/>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5"/>
      <c r="B42" s="1245"/>
      <c r="C42" s="1245"/>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5"/>
      <c r="B43" s="1245"/>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5"/>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6"/>
      <c r="Y47" s="216"/>
      <c r="Z47" s="216"/>
      <c r="AA47" s="216"/>
      <c r="AB47" s="216"/>
      <c r="AC47" s="216"/>
      <c r="AD47" s="216"/>
      <c r="AE47" s="216"/>
      <c r="AF47" s="216"/>
      <c r="AG47" s="216"/>
      <c r="AH47" s="216"/>
      <c r="AI47" s="216"/>
      <c r="AJ47" s="216"/>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5">
        <v>1</v>
      </c>
      <c r="B49" s="866"/>
      <c r="C49" s="866"/>
      <c r="D49" s="866"/>
      <c r="E49" s="867"/>
      <c r="F49" s="868"/>
      <c r="G49" s="868"/>
      <c r="H49" s="868"/>
      <c r="I49" s="869"/>
      <c r="J49" s="864"/>
      <c r="K49" s="871"/>
      <c r="L49" s="594" t="e">
        <f ca="1">mergeValue(A49)</f>
        <v>#NAME?</v>
      </c>
      <c r="M49" s="642" t="s">
        <v>20</v>
      </c>
      <c r="N49" s="647"/>
      <c r="O49" s="1255"/>
      <c r="P49" s="1256"/>
      <c r="Q49" s="1256"/>
      <c r="R49" s="1256"/>
      <c r="S49" s="1256"/>
      <c r="T49" s="1256"/>
      <c r="U49" s="1256"/>
      <c r="V49" s="1257"/>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5"/>
      <c r="B50" s="1245">
        <v>1</v>
      </c>
      <c r="C50" s="866"/>
      <c r="D50" s="866"/>
      <c r="E50" s="868"/>
      <c r="F50" s="868"/>
      <c r="G50" s="868"/>
      <c r="H50" s="868"/>
      <c r="I50" s="863"/>
      <c r="J50" s="862"/>
      <c r="K50" s="865"/>
      <c r="L50" s="594" t="e">
        <f ca="1">mergeValue(A50) &amp;"."&amp; mergeValue(B50)</f>
        <v>#NAME?</v>
      </c>
      <c r="M50" s="547" t="s">
        <v>16</v>
      </c>
      <c r="N50" s="647"/>
      <c r="O50" s="1255"/>
      <c r="P50" s="1256"/>
      <c r="Q50" s="1256"/>
      <c r="R50" s="1256"/>
      <c r="S50" s="1256"/>
      <c r="T50" s="1256"/>
      <c r="U50" s="1256"/>
      <c r="V50" s="1257"/>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5"/>
      <c r="B51" s="1245"/>
      <c r="C51" s="1245">
        <v>1</v>
      </c>
      <c r="D51" s="866"/>
      <c r="E51" s="868"/>
      <c r="F51" s="868"/>
      <c r="G51" s="868"/>
      <c r="H51" s="868"/>
      <c r="I51" s="870"/>
      <c r="J51" s="862"/>
      <c r="K51" s="865"/>
      <c r="L51" s="594" t="e">
        <f ca="1">mergeValue(A51) &amp;"."&amp; mergeValue(B51)&amp;"."&amp; mergeValue(C51)</f>
        <v>#NAME?</v>
      </c>
      <c r="M51" s="548" t="s">
        <v>7</v>
      </c>
      <c r="N51" s="647"/>
      <c r="O51" s="1255"/>
      <c r="P51" s="1256"/>
      <c r="Q51" s="1256"/>
      <c r="R51" s="1256"/>
      <c r="S51" s="1256"/>
      <c r="T51" s="1256"/>
      <c r="U51" s="1256"/>
      <c r="V51" s="1257"/>
      <c r="W51" s="631" t="s">
        <v>632</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5"/>
      <c r="B52" s="1245"/>
      <c r="C52" s="1245"/>
      <c r="D52" s="1245">
        <v>1</v>
      </c>
      <c r="E52" s="868"/>
      <c r="F52" s="868"/>
      <c r="G52" s="868"/>
      <c r="H52" s="868"/>
      <c r="I52" s="870"/>
      <c r="J52" s="862"/>
      <c r="K52" s="865"/>
      <c r="L52" s="594" t="e">
        <f ca="1">mergeValue(A52) &amp;"."&amp; mergeValue(B52)&amp;"."&amp; mergeValue(C52)&amp;"."&amp; mergeValue(D52)</f>
        <v>#NAME?</v>
      </c>
      <c r="M52" s="549" t="s">
        <v>22</v>
      </c>
      <c r="N52" s="647"/>
      <c r="O52" s="1255"/>
      <c r="P52" s="1256"/>
      <c r="Q52" s="1256"/>
      <c r="R52" s="1256"/>
      <c r="S52" s="1256"/>
      <c r="T52" s="1256"/>
      <c r="U52" s="1256"/>
      <c r="V52" s="1257"/>
      <c r="W52" s="631" t="s">
        <v>633</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5"/>
      <c r="B53" s="1245"/>
      <c r="C53" s="1245"/>
      <c r="D53" s="1245"/>
      <c r="E53" s="1245">
        <v>1</v>
      </c>
      <c r="F53" s="868"/>
      <c r="G53" s="868"/>
      <c r="H53" s="866">
        <v>1</v>
      </c>
      <c r="I53" s="1245">
        <v>1</v>
      </c>
      <c r="J53" s="868"/>
      <c r="K53" s="873"/>
      <c r="L53" s="594" t="e">
        <f ca="1">mergeValue(A53) &amp;"."&amp; mergeValue(B53)&amp;"."&amp; mergeValue(C53)&amp;"."&amp; mergeValue(D53)&amp;"."&amp; mergeValue(E53)</f>
        <v>#NAME?</v>
      </c>
      <c r="M53" s="555" t="s">
        <v>9</v>
      </c>
      <c r="N53" s="647"/>
      <c r="O53" s="1248"/>
      <c r="P53" s="1249"/>
      <c r="Q53" s="1249"/>
      <c r="R53" s="1249"/>
      <c r="S53" s="1249"/>
      <c r="T53" s="1249"/>
      <c r="U53" s="1249"/>
      <c r="V53" s="1250"/>
      <c r="W53" s="631" t="s">
        <v>637</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5"/>
      <c r="B54" s="1245"/>
      <c r="C54" s="1245"/>
      <c r="D54" s="1245"/>
      <c r="E54" s="1245"/>
      <c r="F54" s="1245">
        <v>1</v>
      </c>
      <c r="G54" s="866"/>
      <c r="H54" s="866"/>
      <c r="I54" s="1245"/>
      <c r="J54" s="1245">
        <v>1</v>
      </c>
      <c r="K54" s="874"/>
      <c r="L54" s="594" t="e">
        <f ca="1">mergeValue(A54) &amp;"."&amp; mergeValue(B54)&amp;"."&amp; mergeValue(C54)&amp;"."&amp; mergeValue(D54)&amp;"."&amp; mergeValue(E54)&amp;"."&amp; mergeValue(F54)</f>
        <v>#NAME?</v>
      </c>
      <c r="M54" s="556" t="s">
        <v>10</v>
      </c>
      <c r="N54" s="647"/>
      <c r="O54" s="1248"/>
      <c r="P54" s="1249"/>
      <c r="Q54" s="1249"/>
      <c r="R54" s="1249"/>
      <c r="S54" s="1249"/>
      <c r="T54" s="1249"/>
      <c r="U54" s="1249"/>
      <c r="V54" s="1250"/>
      <c r="W54" s="631" t="s">
        <v>635</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5"/>
      <c r="B55" s="1245"/>
      <c r="C55" s="1245"/>
      <c r="D55" s="1245"/>
      <c r="E55" s="1245"/>
      <c r="F55" s="1245"/>
      <c r="G55" s="866">
        <v>1</v>
      </c>
      <c r="H55" s="866"/>
      <c r="I55" s="1245"/>
      <c r="J55" s="1245"/>
      <c r="K55" s="874">
        <v>1</v>
      </c>
      <c r="L55" s="594" t="e">
        <f ca="1">mergeValue(A55) &amp;"."&amp; mergeValue(B55)&amp;"."&amp; mergeValue(C55)&amp;"."&amp; mergeValue(D55)&amp;"."&amp; mergeValue(E55)&amp;"."&amp; mergeValue(F55)&amp;"."&amp; mergeValue(G55)</f>
        <v>#NAME?</v>
      </c>
      <c r="M55" s="1070"/>
      <c r="N55" s="647"/>
      <c r="O55" s="563"/>
      <c r="P55" s="563"/>
      <c r="Q55" s="1095"/>
      <c r="R55" s="1240"/>
      <c r="S55" s="1241" t="s">
        <v>84</v>
      </c>
      <c r="T55" s="1240"/>
      <c r="U55" s="1241" t="s">
        <v>84</v>
      </c>
      <c r="V55" s="563"/>
      <c r="W55" s="1215" t="s">
        <v>654</v>
      </c>
      <c r="X55" s="586" t="e">
        <f ca="1">strCheckDate(O56:V56)</f>
        <v>#NAME?</v>
      </c>
      <c r="Y55" s="590"/>
      <c r="Z55" s="590" t="str">
        <f t="shared" si="1"/>
        <v/>
      </c>
      <c r="AA55" s="590"/>
      <c r="AB55" s="590"/>
      <c r="AC55" s="590"/>
      <c r="AD55" s="586"/>
      <c r="AE55" s="586"/>
      <c r="AF55" s="586"/>
      <c r="AG55" s="586"/>
      <c r="AH55" s="586"/>
      <c r="AI55" s="586"/>
      <c r="AJ55" s="586"/>
    </row>
    <row r="56" spans="1:36" s="524" customFormat="1" ht="14.25" hidden="1" customHeight="1">
      <c r="A56" s="1245"/>
      <c r="B56" s="1245"/>
      <c r="C56" s="1245"/>
      <c r="D56" s="1245"/>
      <c r="E56" s="1245"/>
      <c r="F56" s="1245"/>
      <c r="G56" s="866"/>
      <c r="H56" s="866"/>
      <c r="I56" s="1245"/>
      <c r="J56" s="1245"/>
      <c r="K56" s="874"/>
      <c r="L56" s="601"/>
      <c r="M56" s="647"/>
      <c r="N56" s="647"/>
      <c r="O56" s="563"/>
      <c r="P56" s="563"/>
      <c r="Q56" s="585" t="str">
        <f>R55 &amp; "-" &amp; T55</f>
        <v>-</v>
      </c>
      <c r="R56" s="1240"/>
      <c r="S56" s="1241"/>
      <c r="T56" s="1240"/>
      <c r="U56" s="1241"/>
      <c r="V56" s="563"/>
      <c r="W56" s="1215"/>
      <c r="X56" s="586"/>
      <c r="Y56" s="590"/>
      <c r="Z56" s="590" t="str">
        <f t="shared" si="1"/>
        <v/>
      </c>
      <c r="AA56" s="590"/>
      <c r="AB56" s="590"/>
      <c r="AC56" s="590"/>
      <c r="AD56" s="586"/>
      <c r="AE56" s="586"/>
      <c r="AF56" s="586"/>
      <c r="AG56" s="586"/>
      <c r="AH56" s="586"/>
      <c r="AI56" s="586"/>
      <c r="AJ56" s="586"/>
    </row>
    <row r="57" spans="1:36" s="524" customFormat="1" ht="15" customHeight="1">
      <c r="A57" s="1245"/>
      <c r="B57" s="1245"/>
      <c r="C57" s="1245"/>
      <c r="D57" s="1245"/>
      <c r="E57" s="1245"/>
      <c r="F57" s="1245"/>
      <c r="G57" s="868"/>
      <c r="H57" s="866"/>
      <c r="I57" s="1245"/>
      <c r="J57" s="1245"/>
      <c r="K57" s="873"/>
      <c r="L57" s="539"/>
      <c r="M57" s="558" t="s">
        <v>25</v>
      </c>
      <c r="N57" s="565"/>
      <c r="O57" s="565"/>
      <c r="P57" s="565"/>
      <c r="Q57" s="565"/>
      <c r="R57" s="565"/>
      <c r="S57" s="565"/>
      <c r="T57" s="565"/>
      <c r="U57" s="565"/>
      <c r="V57" s="561"/>
      <c r="W57" s="1215"/>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5"/>
      <c r="B58" s="1245"/>
      <c r="C58" s="1245"/>
      <c r="D58" s="1245"/>
      <c r="E58" s="1245"/>
      <c r="F58" s="868"/>
      <c r="G58" s="868"/>
      <c r="H58" s="866"/>
      <c r="I58" s="1245"/>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5"/>
      <c r="B59" s="1245"/>
      <c r="C59" s="1245"/>
      <c r="D59" s="1245"/>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5"/>
      <c r="B60" s="1245"/>
      <c r="C60" s="1245"/>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5"/>
      <c r="B61" s="1245"/>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5"/>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6"/>
      <c r="Y65" s="216"/>
      <c r="Z65" s="216"/>
      <c r="AA65" s="216"/>
      <c r="AB65" s="216"/>
      <c r="AC65" s="216"/>
      <c r="AD65" s="216"/>
      <c r="AE65" s="216"/>
      <c r="AF65" s="216"/>
      <c r="AG65" s="216"/>
      <c r="AH65" s="216"/>
      <c r="AI65" s="216"/>
      <c r="AJ65" s="216"/>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5">
        <v>1</v>
      </c>
      <c r="B67" s="884"/>
      <c r="C67" s="884"/>
      <c r="D67" s="884"/>
      <c r="E67" s="885"/>
      <c r="F67" s="886"/>
      <c r="G67" s="886"/>
      <c r="H67" s="886"/>
      <c r="I67" s="887"/>
      <c r="J67" s="882"/>
      <c r="K67" s="889"/>
      <c r="L67" s="594" t="e">
        <f ca="1">mergeValue(A67)</f>
        <v>#NAME?</v>
      </c>
      <c r="M67" s="642" t="s">
        <v>20</v>
      </c>
      <c r="N67" s="647"/>
      <c r="O67" s="1255"/>
      <c r="P67" s="1256"/>
      <c r="Q67" s="1256"/>
      <c r="R67" s="1256"/>
      <c r="S67" s="1256"/>
      <c r="T67" s="1256"/>
      <c r="U67" s="1256"/>
      <c r="V67" s="1257"/>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5"/>
      <c r="B68" s="1245">
        <v>1</v>
      </c>
      <c r="C68" s="884"/>
      <c r="D68" s="884"/>
      <c r="E68" s="886"/>
      <c r="F68" s="886"/>
      <c r="G68" s="886"/>
      <c r="H68" s="886"/>
      <c r="I68" s="881"/>
      <c r="J68" s="880"/>
      <c r="K68" s="883"/>
      <c r="L68" s="594" t="e">
        <f ca="1">mergeValue(A68) &amp;"."&amp; mergeValue(B68)</f>
        <v>#NAME?</v>
      </c>
      <c r="M68" s="547" t="s">
        <v>16</v>
      </c>
      <c r="N68" s="647"/>
      <c r="O68" s="1255"/>
      <c r="P68" s="1256"/>
      <c r="Q68" s="1256"/>
      <c r="R68" s="1256"/>
      <c r="S68" s="1256"/>
      <c r="T68" s="1256"/>
      <c r="U68" s="1256"/>
      <c r="V68" s="1257"/>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5"/>
      <c r="B69" s="1245"/>
      <c r="C69" s="1245">
        <v>1</v>
      </c>
      <c r="D69" s="884"/>
      <c r="E69" s="886"/>
      <c r="F69" s="886"/>
      <c r="G69" s="886"/>
      <c r="H69" s="886"/>
      <c r="I69" s="888"/>
      <c r="J69" s="880"/>
      <c r="K69" s="883"/>
      <c r="L69" s="594" t="e">
        <f ca="1">mergeValue(A69) &amp;"."&amp; mergeValue(B69)&amp;"."&amp; mergeValue(C69)</f>
        <v>#NAME?</v>
      </c>
      <c r="M69" s="548" t="s">
        <v>7</v>
      </c>
      <c r="N69" s="647"/>
      <c r="O69" s="1255"/>
      <c r="P69" s="1256"/>
      <c r="Q69" s="1256"/>
      <c r="R69" s="1256"/>
      <c r="S69" s="1256"/>
      <c r="T69" s="1256"/>
      <c r="U69" s="1256"/>
      <c r="V69" s="1257"/>
      <c r="W69" s="631" t="s">
        <v>632</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5"/>
      <c r="B70" s="1245"/>
      <c r="C70" s="1245"/>
      <c r="D70" s="1245">
        <v>1</v>
      </c>
      <c r="E70" s="886"/>
      <c r="F70" s="886"/>
      <c r="G70" s="886"/>
      <c r="H70" s="886"/>
      <c r="I70" s="888"/>
      <c r="J70" s="880"/>
      <c r="K70" s="883"/>
      <c r="L70" s="594" t="e">
        <f ca="1">mergeValue(A70) &amp;"."&amp; mergeValue(B70)&amp;"."&amp; mergeValue(C70)&amp;"."&amp; mergeValue(D70)</f>
        <v>#NAME?</v>
      </c>
      <c r="M70" s="549" t="s">
        <v>22</v>
      </c>
      <c r="N70" s="647"/>
      <c r="O70" s="1255"/>
      <c r="P70" s="1256"/>
      <c r="Q70" s="1256"/>
      <c r="R70" s="1256"/>
      <c r="S70" s="1256"/>
      <c r="T70" s="1256"/>
      <c r="U70" s="1256"/>
      <c r="V70" s="1257"/>
      <c r="W70" s="631" t="s">
        <v>633</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5"/>
      <c r="B71" s="1245"/>
      <c r="C71" s="1245"/>
      <c r="D71" s="1245"/>
      <c r="E71" s="1245">
        <v>1</v>
      </c>
      <c r="F71" s="886"/>
      <c r="G71" s="886"/>
      <c r="H71" s="884">
        <v>1</v>
      </c>
      <c r="I71" s="1245">
        <v>1</v>
      </c>
      <c r="J71" s="886"/>
      <c r="K71" s="891"/>
      <c r="L71" s="594" t="e">
        <f ca="1">mergeValue(A71) &amp;"."&amp; mergeValue(B71)&amp;"."&amp; mergeValue(C71)&amp;"."&amp; mergeValue(D71)&amp;"."&amp; mergeValue(E71)</f>
        <v>#NAME?</v>
      </c>
      <c r="M71" s="555" t="s">
        <v>9</v>
      </c>
      <c r="N71" s="647"/>
      <c r="O71" s="1248"/>
      <c r="P71" s="1249"/>
      <c r="Q71" s="1249"/>
      <c r="R71" s="1249"/>
      <c r="S71" s="1249"/>
      <c r="T71" s="1249"/>
      <c r="U71" s="1249"/>
      <c r="V71" s="1250"/>
      <c r="W71" s="631" t="s">
        <v>637</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5"/>
      <c r="B72" s="1245"/>
      <c r="C72" s="1245"/>
      <c r="D72" s="1245"/>
      <c r="E72" s="1245"/>
      <c r="F72" s="1245">
        <v>1</v>
      </c>
      <c r="G72" s="884"/>
      <c r="H72" s="884"/>
      <c r="I72" s="1245"/>
      <c r="J72" s="1245">
        <v>1</v>
      </c>
      <c r="K72" s="892"/>
      <c r="L72" s="594" t="e">
        <f ca="1">mergeValue(A72) &amp;"."&amp; mergeValue(B72)&amp;"."&amp; mergeValue(C72)&amp;"."&amp; mergeValue(D72)&amp;"."&amp; mergeValue(E72)&amp;"."&amp; mergeValue(F72)</f>
        <v>#NAME?</v>
      </c>
      <c r="M72" s="556" t="s">
        <v>10</v>
      </c>
      <c r="N72" s="647"/>
      <c r="O72" s="1248"/>
      <c r="P72" s="1249"/>
      <c r="Q72" s="1249"/>
      <c r="R72" s="1249"/>
      <c r="S72" s="1249"/>
      <c r="T72" s="1249"/>
      <c r="U72" s="1249"/>
      <c r="V72" s="1250"/>
      <c r="W72" s="631" t="s">
        <v>635</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5"/>
      <c r="B73" s="1245"/>
      <c r="C73" s="1245"/>
      <c r="D73" s="1245"/>
      <c r="E73" s="1245"/>
      <c r="F73" s="1245"/>
      <c r="G73" s="884">
        <v>1</v>
      </c>
      <c r="H73" s="884"/>
      <c r="I73" s="1245"/>
      <c r="J73" s="1245"/>
      <c r="K73" s="892">
        <v>1</v>
      </c>
      <c r="L73" s="594" t="e">
        <f ca="1">mergeValue(A73) &amp;"."&amp; mergeValue(B73)&amp;"."&amp; mergeValue(C73)&amp;"."&amp; mergeValue(D73)&amp;"."&amp; mergeValue(E73)&amp;"."&amp; mergeValue(F73)&amp;"."&amp; mergeValue(G73)</f>
        <v>#NAME?</v>
      </c>
      <c r="M73" s="1070"/>
      <c r="N73" s="647"/>
      <c r="O73" s="563"/>
      <c r="P73" s="563"/>
      <c r="Q73" s="1095"/>
      <c r="R73" s="1240"/>
      <c r="S73" s="1241" t="s">
        <v>84</v>
      </c>
      <c r="T73" s="1240"/>
      <c r="U73" s="1241" t="s">
        <v>84</v>
      </c>
      <c r="V73" s="563"/>
      <c r="W73" s="1215" t="s">
        <v>654</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45"/>
      <c r="B74" s="1245"/>
      <c r="C74" s="1245"/>
      <c r="D74" s="1245"/>
      <c r="E74" s="1245"/>
      <c r="F74" s="1245"/>
      <c r="G74" s="884"/>
      <c r="H74" s="884"/>
      <c r="I74" s="1245"/>
      <c r="J74" s="1245"/>
      <c r="K74" s="892"/>
      <c r="L74" s="601"/>
      <c r="M74" s="647"/>
      <c r="N74" s="647"/>
      <c r="O74" s="563"/>
      <c r="P74" s="563"/>
      <c r="Q74" s="585" t="str">
        <f>R73 &amp; "-" &amp; T73</f>
        <v>-</v>
      </c>
      <c r="R74" s="1240"/>
      <c r="S74" s="1241"/>
      <c r="T74" s="1240"/>
      <c r="U74" s="1241"/>
      <c r="V74" s="563"/>
      <c r="W74" s="1215"/>
      <c r="X74" s="586"/>
      <c r="Y74" s="590"/>
      <c r="Z74" s="590" t="str">
        <f t="shared" si="2"/>
        <v/>
      </c>
      <c r="AA74" s="590"/>
      <c r="AB74" s="590"/>
      <c r="AC74" s="590"/>
      <c r="AD74" s="586"/>
      <c r="AE74" s="586"/>
      <c r="AF74" s="586"/>
      <c r="AG74" s="586"/>
      <c r="AH74" s="586"/>
      <c r="AI74" s="586"/>
      <c r="AJ74" s="586"/>
    </row>
    <row r="75" spans="1:36" s="524" customFormat="1" ht="15" customHeight="1">
      <c r="A75" s="1245"/>
      <c r="B75" s="1245"/>
      <c r="C75" s="1245"/>
      <c r="D75" s="1245"/>
      <c r="E75" s="1245"/>
      <c r="F75" s="1245"/>
      <c r="G75" s="886"/>
      <c r="H75" s="884"/>
      <c r="I75" s="1245"/>
      <c r="J75" s="1245"/>
      <c r="K75" s="891"/>
      <c r="L75" s="539"/>
      <c r="M75" s="558" t="s">
        <v>25</v>
      </c>
      <c r="N75" s="565"/>
      <c r="O75" s="565"/>
      <c r="P75" s="565"/>
      <c r="Q75" s="565"/>
      <c r="R75" s="565"/>
      <c r="S75" s="565"/>
      <c r="T75" s="565"/>
      <c r="U75" s="565"/>
      <c r="V75" s="561"/>
      <c r="W75" s="1215"/>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5"/>
      <c r="B76" s="1245"/>
      <c r="C76" s="1245"/>
      <c r="D76" s="1245"/>
      <c r="E76" s="1245"/>
      <c r="F76" s="886"/>
      <c r="G76" s="886"/>
      <c r="H76" s="884"/>
      <c r="I76" s="1245"/>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5"/>
      <c r="B77" s="1245"/>
      <c r="C77" s="1245"/>
      <c r="D77" s="1245"/>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5"/>
      <c r="B78" s="1245"/>
      <c r="C78" s="1245"/>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5"/>
      <c r="B79" s="1245"/>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5"/>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6"/>
      <c r="Y83" s="216"/>
      <c r="Z83" s="216"/>
      <c r="AA83" s="216"/>
      <c r="AB83" s="216"/>
      <c r="AC83" s="216"/>
      <c r="AD83" s="216"/>
      <c r="AE83" s="216"/>
      <c r="AF83" s="216"/>
      <c r="AG83" s="216"/>
      <c r="AH83" s="216"/>
      <c r="AI83" s="216"/>
      <c r="AJ83" s="216"/>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5">
        <v>1</v>
      </c>
      <c r="B85" s="920"/>
      <c r="C85" s="920"/>
      <c r="D85" s="920"/>
      <c r="E85" s="921"/>
      <c r="F85" s="922"/>
      <c r="G85" s="920"/>
      <c r="H85" s="920"/>
      <c r="I85" s="923"/>
      <c r="J85" s="918"/>
      <c r="K85" s="927">
        <v>1</v>
      </c>
      <c r="L85" s="594" t="e">
        <f ca="1">mergeValue(A85)</f>
        <v>#NAME?</v>
      </c>
      <c r="M85" s="642" t="s">
        <v>20</v>
      </c>
      <c r="N85" s="581"/>
      <c r="O85" s="1300"/>
      <c r="P85" s="1301"/>
      <c r="Q85" s="1301"/>
      <c r="R85" s="1301"/>
      <c r="S85" s="1301"/>
      <c r="T85" s="1301"/>
      <c r="U85" s="1301"/>
      <c r="V85" s="1302"/>
      <c r="W85" s="631" t="s">
        <v>657</v>
      </c>
      <c r="X85" s="586"/>
      <c r="Y85" s="586"/>
      <c r="Z85" s="586"/>
      <c r="AA85" s="586"/>
      <c r="AB85" s="586"/>
      <c r="AC85" s="586"/>
      <c r="AD85" s="586"/>
      <c r="AE85" s="586"/>
      <c r="AF85" s="586"/>
      <c r="AG85" s="586"/>
      <c r="AH85" s="586"/>
      <c r="AI85" s="586"/>
    </row>
    <row r="86" spans="1:36" s="524" customFormat="1" ht="22.5">
      <c r="A86" s="1245"/>
      <c r="B86" s="1245">
        <v>1</v>
      </c>
      <c r="C86" s="920"/>
      <c r="D86" s="920"/>
      <c r="E86" s="922"/>
      <c r="F86" s="922"/>
      <c r="G86" s="920"/>
      <c r="H86" s="920"/>
      <c r="I86" s="917"/>
      <c r="J86" s="916"/>
      <c r="K86" s="927">
        <v>1</v>
      </c>
      <c r="L86" s="594" t="e">
        <f ca="1">mergeValue(A86) &amp;"."&amp; mergeValue(B86)</f>
        <v>#NAME?</v>
      </c>
      <c r="M86" s="547" t="s">
        <v>16</v>
      </c>
      <c r="N86" s="581"/>
      <c r="O86" s="1300"/>
      <c r="P86" s="1301"/>
      <c r="Q86" s="1301"/>
      <c r="R86" s="1301"/>
      <c r="S86" s="1301"/>
      <c r="T86" s="1301"/>
      <c r="U86" s="1301"/>
      <c r="V86" s="1302"/>
      <c r="W86" s="631" t="s">
        <v>477</v>
      </c>
      <c r="X86" s="586"/>
      <c r="Y86" s="586"/>
      <c r="Z86" s="586"/>
      <c r="AA86" s="586"/>
      <c r="AB86" s="586"/>
      <c r="AC86" s="586"/>
      <c r="AD86" s="586"/>
      <c r="AE86" s="586"/>
      <c r="AF86" s="586"/>
      <c r="AG86" s="586"/>
      <c r="AH86" s="586"/>
      <c r="AI86" s="586"/>
    </row>
    <row r="87" spans="1:36" s="524" customFormat="1" ht="22.5">
      <c r="A87" s="1245"/>
      <c r="B87" s="1245"/>
      <c r="C87" s="1245">
        <v>1</v>
      </c>
      <c r="D87" s="920"/>
      <c r="E87" s="922"/>
      <c r="F87" s="922"/>
      <c r="G87" s="920"/>
      <c r="H87" s="920"/>
      <c r="I87" s="924"/>
      <c r="J87" s="916"/>
      <c r="K87" s="927">
        <v>1</v>
      </c>
      <c r="L87" s="594" t="e">
        <f ca="1">mergeValue(A87) &amp;"."&amp; mergeValue(B87)&amp;"."&amp; mergeValue(C87)</f>
        <v>#NAME?</v>
      </c>
      <c r="M87" s="548" t="s">
        <v>7</v>
      </c>
      <c r="N87" s="581"/>
      <c r="O87" s="1300"/>
      <c r="P87" s="1301"/>
      <c r="Q87" s="1301"/>
      <c r="R87" s="1301"/>
      <c r="S87" s="1301"/>
      <c r="T87" s="1301"/>
      <c r="U87" s="1301"/>
      <c r="V87" s="1302"/>
      <c r="W87" s="631" t="s">
        <v>632</v>
      </c>
      <c r="X87" s="586"/>
      <c r="Y87" s="586"/>
      <c r="Z87" s="586"/>
      <c r="AA87" s="586"/>
      <c r="AB87" s="586"/>
      <c r="AC87" s="586"/>
      <c r="AD87" s="586"/>
      <c r="AE87" s="586"/>
      <c r="AF87" s="586"/>
      <c r="AG87" s="586"/>
      <c r="AH87" s="586"/>
      <c r="AI87" s="586"/>
    </row>
    <row r="88" spans="1:36" s="524" customFormat="1" ht="22.5">
      <c r="A88" s="1245"/>
      <c r="B88" s="1245"/>
      <c r="C88" s="1245"/>
      <c r="D88" s="1245">
        <v>1</v>
      </c>
      <c r="E88" s="922"/>
      <c r="F88" s="922"/>
      <c r="G88" s="920"/>
      <c r="H88" s="920"/>
      <c r="I88" s="1245">
        <v>1</v>
      </c>
      <c r="J88" s="916"/>
      <c r="K88" s="927">
        <v>1</v>
      </c>
      <c r="L88" s="594" t="e">
        <f ca="1">mergeValue(A88) &amp;"."&amp; mergeValue(B88)&amp;"."&amp; mergeValue(C88)&amp;"."&amp; mergeValue(D88)</f>
        <v>#NAME?</v>
      </c>
      <c r="M88" s="549" t="s">
        <v>22</v>
      </c>
      <c r="N88" s="581"/>
      <c r="O88" s="1300"/>
      <c r="P88" s="1301"/>
      <c r="Q88" s="1301"/>
      <c r="R88" s="1301"/>
      <c r="S88" s="1301"/>
      <c r="T88" s="1301"/>
      <c r="U88" s="1301"/>
      <c r="V88" s="1302"/>
      <c r="W88" s="631" t="s">
        <v>633</v>
      </c>
      <c r="X88" s="586"/>
      <c r="Y88" s="586"/>
      <c r="Z88" s="586"/>
      <c r="AA88" s="586"/>
      <c r="AB88" s="586"/>
      <c r="AC88" s="586"/>
      <c r="AD88" s="586"/>
      <c r="AE88" s="586"/>
      <c r="AF88" s="586"/>
      <c r="AG88" s="586"/>
      <c r="AH88" s="586"/>
      <c r="AI88" s="586"/>
    </row>
    <row r="89" spans="1:36" s="524" customFormat="1" ht="11.25" hidden="1" customHeight="1">
      <c r="A89" s="1245"/>
      <c r="B89" s="1245"/>
      <c r="C89" s="1245"/>
      <c r="D89" s="1245"/>
      <c r="E89" s="1245">
        <v>1</v>
      </c>
      <c r="F89" s="922"/>
      <c r="G89" s="920"/>
      <c r="H89" s="920"/>
      <c r="I89" s="1245"/>
      <c r="J89" s="922"/>
      <c r="K89" s="927">
        <v>1</v>
      </c>
      <c r="L89" s="594"/>
      <c r="M89" s="555"/>
      <c r="N89" s="582"/>
      <c r="O89" s="1303"/>
      <c r="P89" s="1304"/>
      <c r="Q89" s="1304"/>
      <c r="R89" s="1304"/>
      <c r="S89" s="1304"/>
      <c r="T89" s="1304"/>
      <c r="U89" s="1304"/>
      <c r="V89" s="1305"/>
      <c r="W89" s="560"/>
      <c r="X89" s="586"/>
      <c r="Y89" s="586"/>
      <c r="Z89" s="586"/>
      <c r="AA89" s="586"/>
      <c r="AB89" s="586"/>
      <c r="AC89" s="586"/>
      <c r="AD89" s="586"/>
      <c r="AE89" s="586"/>
      <c r="AF89" s="586"/>
      <c r="AG89" s="586"/>
      <c r="AH89" s="586"/>
      <c r="AI89" s="586"/>
    </row>
    <row r="90" spans="1:36" s="524" customFormat="1" ht="90">
      <c r="A90" s="1245"/>
      <c r="B90" s="1245"/>
      <c r="C90" s="1245"/>
      <c r="D90" s="1245"/>
      <c r="E90" s="1245"/>
      <c r="F90" s="1245">
        <v>1</v>
      </c>
      <c r="G90" s="920"/>
      <c r="H90" s="920"/>
      <c r="I90" s="1245"/>
      <c r="J90" s="1254"/>
      <c r="K90" s="927">
        <v>1</v>
      </c>
      <c r="L90" s="594" t="e">
        <f ca="1">mergeValue(A90) &amp;"."&amp; mergeValue(B90)&amp;"."&amp; mergeValue(C90)&amp;"."&amp; mergeValue(D90)&amp;"."&amp;  mergeValue(F90)</f>
        <v>#NAME?</v>
      </c>
      <c r="M90" s="555" t="s">
        <v>10</v>
      </c>
      <c r="N90" s="582"/>
      <c r="O90" s="1248"/>
      <c r="P90" s="1249"/>
      <c r="Q90" s="1249"/>
      <c r="R90" s="1249"/>
      <c r="S90" s="1249"/>
      <c r="T90" s="1249"/>
      <c r="U90" s="1249"/>
      <c r="V90" s="1250"/>
      <c r="W90" s="631" t="s">
        <v>634</v>
      </c>
      <c r="X90" s="586"/>
      <c r="Y90" s="590" t="e">
        <f ca="1">strCheckUnique(Z90:Z93)</f>
        <v>#NAME?</v>
      </c>
      <c r="Z90" s="586"/>
      <c r="AA90" s="590"/>
      <c r="AB90" s="586"/>
      <c r="AC90" s="586"/>
      <c r="AD90" s="586"/>
      <c r="AE90" s="586"/>
      <c r="AF90" s="586"/>
      <c r="AG90" s="586"/>
      <c r="AH90" s="586"/>
      <c r="AI90" s="586"/>
    </row>
    <row r="91" spans="1:36" s="524" customFormat="1" ht="192" customHeight="1">
      <c r="A91" s="1245"/>
      <c r="B91" s="1245"/>
      <c r="C91" s="1245"/>
      <c r="D91" s="1245"/>
      <c r="E91" s="1245"/>
      <c r="F91" s="1245"/>
      <c r="G91" s="920">
        <v>1</v>
      </c>
      <c r="H91" s="920"/>
      <c r="I91" s="1245"/>
      <c r="J91" s="1254"/>
      <c r="K91" s="919"/>
      <c r="L91" s="594" t="e">
        <f ca="1">mergeValue(A91) &amp;"."&amp; mergeValue(B91)&amp;"."&amp; mergeValue(C91)&amp;"."&amp; mergeValue(D91)&amp;"."&amp;  mergeValue(F91)&amp;"."&amp;  mergeValue(G91)</f>
        <v>#NAME?</v>
      </c>
      <c r="M91" s="1070"/>
      <c r="N91" s="587"/>
      <c r="O91" s="563"/>
      <c r="P91" s="563"/>
      <c r="Q91" s="563"/>
      <c r="R91" s="1251"/>
      <c r="S91" s="1241" t="s">
        <v>84</v>
      </c>
      <c r="T91" s="1251"/>
      <c r="U91" s="1241" t="s">
        <v>84</v>
      </c>
      <c r="V91" s="538"/>
      <c r="W91" s="1215" t="s">
        <v>658</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45"/>
      <c r="B92" s="1245"/>
      <c r="C92" s="1245"/>
      <c r="D92" s="1245"/>
      <c r="E92" s="1245"/>
      <c r="F92" s="1245"/>
      <c r="G92" s="920"/>
      <c r="H92" s="920"/>
      <c r="I92" s="1245"/>
      <c r="J92" s="1254"/>
      <c r="K92" s="927">
        <v>1</v>
      </c>
      <c r="L92" s="601"/>
      <c r="M92" s="647"/>
      <c r="N92" s="587"/>
      <c r="O92" s="563"/>
      <c r="P92" s="563"/>
      <c r="Q92" s="585" t="str">
        <f>R91 &amp; "-" &amp; T91</f>
        <v>-</v>
      </c>
      <c r="R92" s="1251"/>
      <c r="S92" s="1241"/>
      <c r="T92" s="1251"/>
      <c r="U92" s="1241"/>
      <c r="V92" s="538"/>
      <c r="W92" s="1215"/>
      <c r="X92" s="586"/>
      <c r="Y92" s="590"/>
      <c r="Z92" s="590"/>
      <c r="AA92" s="590"/>
      <c r="AB92" s="590"/>
      <c r="AC92" s="590"/>
      <c r="AD92" s="586"/>
      <c r="AE92" s="586"/>
      <c r="AF92" s="586"/>
      <c r="AG92" s="586"/>
      <c r="AH92" s="586"/>
      <c r="AI92" s="586"/>
    </row>
    <row r="93" spans="1:36" s="523" customFormat="1" ht="15" customHeight="1">
      <c r="A93" s="1245"/>
      <c r="B93" s="1245"/>
      <c r="C93" s="1245"/>
      <c r="D93" s="1245"/>
      <c r="E93" s="1245"/>
      <c r="F93" s="1245"/>
      <c r="G93" s="920"/>
      <c r="H93" s="920"/>
      <c r="I93" s="1245"/>
      <c r="J93" s="1254"/>
      <c r="K93" s="927">
        <v>1</v>
      </c>
      <c r="L93" s="539"/>
      <c r="M93" s="557" t="s">
        <v>25</v>
      </c>
      <c r="N93" s="552"/>
      <c r="O93" s="546"/>
      <c r="P93" s="546"/>
      <c r="Q93" s="546"/>
      <c r="R93" s="574"/>
      <c r="S93" s="565"/>
      <c r="T93" s="564"/>
      <c r="U93" s="552"/>
      <c r="V93" s="561"/>
      <c r="W93" s="1215"/>
      <c r="X93" s="588"/>
      <c r="Y93" s="588"/>
      <c r="Z93" s="588"/>
      <c r="AA93" s="588"/>
      <c r="AB93" s="588"/>
      <c r="AC93" s="588"/>
      <c r="AD93" s="588"/>
      <c r="AE93" s="588"/>
      <c r="AF93" s="588"/>
      <c r="AG93" s="588"/>
      <c r="AH93" s="588"/>
      <c r="AI93" s="588"/>
    </row>
    <row r="94" spans="1:36" s="523" customFormat="1" ht="15" customHeight="1">
      <c r="A94" s="1245"/>
      <c r="B94" s="1245"/>
      <c r="C94" s="1245"/>
      <c r="D94" s="1245"/>
      <c r="E94" s="1245"/>
      <c r="F94" s="922"/>
      <c r="G94" s="922"/>
      <c r="H94" s="920"/>
      <c r="I94" s="1245"/>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5"/>
      <c r="B95" s="1245"/>
      <c r="C95" s="1245"/>
      <c r="D95" s="1245"/>
      <c r="E95" s="922"/>
      <c r="F95" s="922"/>
      <c r="G95" s="922"/>
      <c r="H95" s="920"/>
      <c r="I95" s="1245"/>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5"/>
      <c r="B96" s="1245"/>
      <c r="C96" s="1245"/>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5"/>
      <c r="B97" s="1245"/>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5"/>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5">
        <v>1</v>
      </c>
      <c r="B103" s="1080"/>
      <c r="C103" s="1080"/>
      <c r="D103" s="1080"/>
      <c r="E103" s="1081"/>
      <c r="F103" s="1082"/>
      <c r="G103" s="1080"/>
      <c r="H103" s="1080"/>
      <c r="I103" s="1061"/>
      <c r="J103" s="1066"/>
      <c r="K103" s="1066"/>
      <c r="L103" s="594" t="e">
        <f ca="1">mergeValue(A103)</f>
        <v>#NAME?</v>
      </c>
      <c r="M103" s="642" t="s">
        <v>20</v>
      </c>
      <c r="N103" s="581"/>
      <c r="O103" s="1300"/>
      <c r="P103" s="1301"/>
      <c r="Q103" s="1301"/>
      <c r="R103" s="1301"/>
      <c r="S103" s="1301"/>
      <c r="T103" s="1301"/>
      <c r="U103" s="1301"/>
      <c r="V103" s="1301"/>
      <c r="W103" s="1301"/>
      <c r="X103" s="1301"/>
      <c r="Y103" s="1301"/>
      <c r="Z103" s="1301"/>
      <c r="AA103" s="1302"/>
      <c r="AB103" s="631" t="s">
        <v>476</v>
      </c>
      <c r="AC103" s="586"/>
      <c r="AD103" s="586"/>
      <c r="AE103" s="586"/>
      <c r="AF103" s="586"/>
      <c r="AG103" s="586"/>
      <c r="AH103" s="586"/>
      <c r="AI103" s="586"/>
      <c r="AJ103" s="586"/>
      <c r="AK103" s="586"/>
      <c r="AL103" s="586"/>
      <c r="AM103" s="586"/>
      <c r="AN103" s="586"/>
    </row>
    <row r="104" spans="1:40" s="524" customFormat="1" ht="22.5">
      <c r="A104" s="1245"/>
      <c r="B104" s="1245">
        <v>1</v>
      </c>
      <c r="C104" s="1080"/>
      <c r="D104" s="1080"/>
      <c r="E104" s="1082"/>
      <c r="F104" s="1082"/>
      <c r="G104" s="1080"/>
      <c r="H104" s="1080"/>
      <c r="I104" s="1068"/>
      <c r="J104" s="1063"/>
      <c r="K104" s="1062"/>
      <c r="L104" s="594" t="e">
        <f ca="1">mergeValue(A104) &amp;"."&amp; mergeValue(B104)</f>
        <v>#NAME?</v>
      </c>
      <c r="M104" s="547" t="s">
        <v>16</v>
      </c>
      <c r="N104" s="581"/>
      <c r="O104" s="1300"/>
      <c r="P104" s="1301"/>
      <c r="Q104" s="1301"/>
      <c r="R104" s="1301"/>
      <c r="S104" s="1301"/>
      <c r="T104" s="1301"/>
      <c r="U104" s="1301"/>
      <c r="V104" s="1301"/>
      <c r="W104" s="1301"/>
      <c r="X104" s="1301"/>
      <c r="Y104" s="1301"/>
      <c r="Z104" s="1301"/>
      <c r="AA104" s="1302"/>
      <c r="AB104" s="631" t="s">
        <v>477</v>
      </c>
      <c r="AC104" s="586"/>
      <c r="AD104" s="586"/>
      <c r="AE104" s="586"/>
      <c r="AF104" s="586"/>
      <c r="AG104" s="586"/>
      <c r="AH104" s="586"/>
      <c r="AI104" s="586"/>
      <c r="AJ104" s="586"/>
      <c r="AK104" s="586"/>
      <c r="AL104" s="586"/>
      <c r="AM104" s="586"/>
      <c r="AN104" s="586"/>
    </row>
    <row r="105" spans="1:40" s="524" customFormat="1" ht="22.5">
      <c r="A105" s="1245"/>
      <c r="B105" s="1245"/>
      <c r="C105" s="1245">
        <v>1</v>
      </c>
      <c r="D105" s="1080"/>
      <c r="E105" s="1082"/>
      <c r="F105" s="1082"/>
      <c r="G105" s="1080"/>
      <c r="H105" s="1080"/>
      <c r="I105" s="1068"/>
      <c r="J105" s="1063"/>
      <c r="K105" s="1062"/>
      <c r="L105" s="594" t="e">
        <f ca="1">mergeValue(A105) &amp;"."&amp; mergeValue(B105)&amp;"."&amp; mergeValue(C105)</f>
        <v>#NAME?</v>
      </c>
      <c r="M105" s="548" t="s">
        <v>7</v>
      </c>
      <c r="N105" s="581"/>
      <c r="O105" s="1300"/>
      <c r="P105" s="1301"/>
      <c r="Q105" s="1301"/>
      <c r="R105" s="1301"/>
      <c r="S105" s="1301"/>
      <c r="T105" s="1301"/>
      <c r="U105" s="1301"/>
      <c r="V105" s="1301"/>
      <c r="W105" s="1301"/>
      <c r="X105" s="1301"/>
      <c r="Y105" s="1301"/>
      <c r="Z105" s="1301"/>
      <c r="AA105" s="1302"/>
      <c r="AB105" s="631" t="s">
        <v>632</v>
      </c>
      <c r="AC105" s="586"/>
      <c r="AD105" s="586"/>
      <c r="AE105" s="586"/>
      <c r="AF105" s="586"/>
      <c r="AG105" s="586"/>
      <c r="AH105" s="586"/>
      <c r="AI105" s="586"/>
      <c r="AJ105" s="586"/>
      <c r="AK105" s="586"/>
      <c r="AL105" s="586"/>
      <c r="AM105" s="586"/>
      <c r="AN105" s="586"/>
    </row>
    <row r="106" spans="1:40" s="524" customFormat="1" ht="22.5">
      <c r="A106" s="1245"/>
      <c r="B106" s="1245"/>
      <c r="C106" s="1245"/>
      <c r="D106" s="1245">
        <v>1</v>
      </c>
      <c r="E106" s="1082"/>
      <c r="F106" s="1082"/>
      <c r="G106" s="1080"/>
      <c r="H106" s="1080"/>
      <c r="I106" s="1068"/>
      <c r="J106" s="1063"/>
      <c r="K106" s="1062"/>
      <c r="L106" s="594" t="e">
        <f ca="1">mergeValue(A106) &amp;"."&amp; mergeValue(B106)&amp;"."&amp; mergeValue(C106)&amp;"."&amp; mergeValue(D106)</f>
        <v>#NAME?</v>
      </c>
      <c r="M106" s="549" t="s">
        <v>22</v>
      </c>
      <c r="N106" s="581"/>
      <c r="O106" s="1300"/>
      <c r="P106" s="1301"/>
      <c r="Q106" s="1301"/>
      <c r="R106" s="1301"/>
      <c r="S106" s="1301"/>
      <c r="T106" s="1301"/>
      <c r="U106" s="1301"/>
      <c r="V106" s="1301"/>
      <c r="W106" s="1301"/>
      <c r="X106" s="1301"/>
      <c r="Y106" s="1301"/>
      <c r="Z106" s="1301"/>
      <c r="AA106" s="1302"/>
      <c r="AB106" s="631" t="s">
        <v>633</v>
      </c>
      <c r="AC106" s="586"/>
      <c r="AD106" s="586"/>
      <c r="AE106" s="586"/>
      <c r="AF106" s="586"/>
      <c r="AG106" s="586"/>
      <c r="AH106" s="586"/>
      <c r="AI106" s="586"/>
      <c r="AJ106" s="586"/>
      <c r="AK106" s="586"/>
      <c r="AL106" s="586"/>
      <c r="AM106" s="586"/>
      <c r="AN106" s="586"/>
    </row>
    <row r="107" spans="1:40" s="524" customFormat="1" ht="0.2" customHeight="1">
      <c r="A107" s="1245"/>
      <c r="B107" s="1245"/>
      <c r="C107" s="1245"/>
      <c r="D107" s="1245"/>
      <c r="E107" s="1245">
        <v>1</v>
      </c>
      <c r="F107" s="1082"/>
      <c r="G107" s="1080"/>
      <c r="H107" s="1080"/>
      <c r="I107" s="1067"/>
      <c r="J107" s="1063"/>
      <c r="K107" s="1062"/>
      <c r="L107" s="594"/>
      <c r="M107" s="555"/>
      <c r="N107" s="582"/>
      <c r="O107" s="1303"/>
      <c r="P107" s="1304"/>
      <c r="Q107" s="1304"/>
      <c r="R107" s="1304"/>
      <c r="S107" s="1304"/>
      <c r="T107" s="1304"/>
      <c r="U107" s="1304"/>
      <c r="V107" s="1304"/>
      <c r="W107" s="1304"/>
      <c r="X107" s="1304"/>
      <c r="Y107" s="1304"/>
      <c r="Z107" s="1304"/>
      <c r="AA107" s="1305"/>
      <c r="AB107" s="631"/>
      <c r="AC107" s="586"/>
      <c r="AD107" s="586"/>
      <c r="AE107" s="586"/>
      <c r="AF107" s="586"/>
      <c r="AG107" s="586"/>
      <c r="AH107" s="586"/>
      <c r="AI107" s="586"/>
      <c r="AJ107" s="586"/>
      <c r="AK107" s="586"/>
      <c r="AL107" s="586"/>
      <c r="AM107" s="586"/>
      <c r="AN107" s="586"/>
    </row>
    <row r="108" spans="1:40" s="524" customFormat="1" ht="90">
      <c r="A108" s="1245"/>
      <c r="B108" s="1245"/>
      <c r="C108" s="1245"/>
      <c r="D108" s="1245"/>
      <c r="E108" s="1245"/>
      <c r="F108" s="1245">
        <v>1</v>
      </c>
      <c r="G108" s="1080"/>
      <c r="H108" s="1080"/>
      <c r="I108" s="1272"/>
      <c r="J108" s="1063"/>
      <c r="K108" s="1062"/>
      <c r="L108" s="594" t="e">
        <f ca="1">mergeValue(A108) &amp;"."&amp; mergeValue(B108)&amp;"."&amp; mergeValue(C108)&amp;"."&amp; mergeValue(D108)&amp;"."&amp; mergeValue(F108)</f>
        <v>#NAME?</v>
      </c>
      <c r="M108" s="556" t="s">
        <v>10</v>
      </c>
      <c r="N108" s="582"/>
      <c r="O108" s="1248"/>
      <c r="P108" s="1249"/>
      <c r="Q108" s="1249"/>
      <c r="R108" s="1249"/>
      <c r="S108" s="1249"/>
      <c r="T108" s="1249"/>
      <c r="U108" s="1249"/>
      <c r="V108" s="1249"/>
      <c r="W108" s="1249"/>
      <c r="X108" s="1249"/>
      <c r="Y108" s="1249"/>
      <c r="Z108" s="1249"/>
      <c r="AA108" s="1250"/>
      <c r="AB108" s="631" t="s">
        <v>634</v>
      </c>
      <c r="AC108" s="586"/>
      <c r="AD108" s="590" t="e">
        <f ca="1">strCheckUnique(AE108:AE113)</f>
        <v>#NAME?</v>
      </c>
      <c r="AE108" s="586"/>
      <c r="AF108" s="590"/>
      <c r="AG108" s="586"/>
      <c r="AH108" s="586"/>
      <c r="AI108" s="586"/>
      <c r="AJ108" s="586"/>
      <c r="AK108" s="586"/>
      <c r="AL108" s="586"/>
      <c r="AM108" s="586"/>
      <c r="AN108" s="586"/>
    </row>
    <row r="109" spans="1:40" s="524" customFormat="1" ht="135">
      <c r="A109" s="1245"/>
      <c r="B109" s="1245"/>
      <c r="C109" s="1245"/>
      <c r="D109" s="1245"/>
      <c r="E109" s="1245"/>
      <c r="F109" s="1245"/>
      <c r="G109" s="1245">
        <v>1</v>
      </c>
      <c r="H109" s="1080"/>
      <c r="I109" s="1272"/>
      <c r="J109" s="1273"/>
      <c r="K109" s="1069"/>
      <c r="L109" s="594" t="e">
        <f ca="1">mergeValue(A109) &amp;"."&amp; mergeValue(B109)&amp;"."&amp; mergeValue(C109)&amp;"."&amp; mergeValue(D109)&amp;"."&amp; mergeValue(F109)&amp;"."&amp; mergeValue(G109)</f>
        <v>#NAME?</v>
      </c>
      <c r="M109" s="1070" t="s">
        <v>649</v>
      </c>
      <c r="N109" s="647"/>
      <c r="O109" s="563"/>
      <c r="P109" s="563"/>
      <c r="Q109" s="563"/>
      <c r="R109" s="494"/>
      <c r="S109" s="1096"/>
      <c r="T109" s="494"/>
      <c r="U109" s="1096"/>
      <c r="V109" s="585" t="str">
        <f>W109 &amp; "-" &amp; Y109</f>
        <v>-</v>
      </c>
      <c r="W109" s="1251"/>
      <c r="X109" s="1241" t="s">
        <v>84</v>
      </c>
      <c r="Y109" s="1251"/>
      <c r="Z109" s="1241" t="s">
        <v>84</v>
      </c>
      <c r="AA109" s="538"/>
      <c r="AB109" s="631" t="s">
        <v>667</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5"/>
      <c r="B110" s="1245"/>
      <c r="C110" s="1245"/>
      <c r="D110" s="1245"/>
      <c r="E110" s="1245"/>
      <c r="F110" s="1245"/>
      <c r="G110" s="1245"/>
      <c r="H110" s="1080">
        <v>1</v>
      </c>
      <c r="I110" s="1272"/>
      <c r="J110" s="1273"/>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51"/>
      <c r="X110" s="1241"/>
      <c r="Y110" s="1251"/>
      <c r="Z110" s="1241"/>
      <c r="AA110" s="671"/>
      <c r="AB110" s="1215" t="s">
        <v>668</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45"/>
      <c r="B111" s="1245"/>
      <c r="C111" s="1245"/>
      <c r="D111" s="1245"/>
      <c r="E111" s="1245"/>
      <c r="F111" s="1245"/>
      <c r="G111" s="1245"/>
      <c r="H111" s="1080"/>
      <c r="I111" s="1272"/>
      <c r="J111" s="1273"/>
      <c r="K111" s="1069"/>
      <c r="L111" s="601"/>
      <c r="M111" s="647"/>
      <c r="N111" s="647"/>
      <c r="O111" s="563"/>
      <c r="P111" s="494"/>
      <c r="Q111" s="494"/>
      <c r="R111" s="494"/>
      <c r="S111" s="494"/>
      <c r="T111" s="494"/>
      <c r="U111" s="560"/>
      <c r="V111" s="585"/>
      <c r="W111" s="1240"/>
      <c r="X111" s="1241"/>
      <c r="Y111" s="1240"/>
      <c r="Z111" s="1241"/>
      <c r="AA111" s="538"/>
      <c r="AB111" s="1215"/>
      <c r="AC111" s="586"/>
      <c r="AD111" s="586"/>
      <c r="AE111" s="586"/>
      <c r="AF111" s="590">
        <f ca="1">OFFSET(AF111,-1,0)</f>
        <v>0</v>
      </c>
      <c r="AG111" s="586"/>
      <c r="AH111" s="586"/>
      <c r="AI111" s="586"/>
      <c r="AJ111" s="586"/>
      <c r="AK111" s="586"/>
      <c r="AL111" s="586"/>
      <c r="AM111" s="586"/>
      <c r="AN111" s="586"/>
    </row>
    <row r="112" spans="1:40" s="523" customFormat="1" ht="15" customHeight="1">
      <c r="A112" s="1245"/>
      <c r="B112" s="1245"/>
      <c r="C112" s="1245"/>
      <c r="D112" s="1245"/>
      <c r="E112" s="1245"/>
      <c r="F112" s="1245"/>
      <c r="G112" s="1245"/>
      <c r="H112" s="1080"/>
      <c r="I112" s="1272"/>
      <c r="J112" s="1273"/>
      <c r="K112" s="1071"/>
      <c r="L112" s="539"/>
      <c r="M112" s="558" t="s">
        <v>41</v>
      </c>
      <c r="N112" s="552"/>
      <c r="O112" s="546"/>
      <c r="P112" s="546"/>
      <c r="Q112" s="546"/>
      <c r="R112" s="546"/>
      <c r="S112" s="546"/>
      <c r="T112" s="546"/>
      <c r="U112" s="546"/>
      <c r="V112" s="546"/>
      <c r="W112" s="564"/>
      <c r="X112" s="565"/>
      <c r="Y112" s="564"/>
      <c r="Z112" s="552"/>
      <c r="AA112" s="561"/>
      <c r="AB112" s="1215"/>
      <c r="AC112" s="588"/>
      <c r="AD112" s="588"/>
      <c r="AE112" s="588"/>
      <c r="AF112" s="588"/>
      <c r="AG112" s="588"/>
      <c r="AH112" s="588"/>
      <c r="AI112" s="588"/>
      <c r="AJ112" s="588"/>
      <c r="AK112" s="588"/>
      <c r="AL112" s="588"/>
      <c r="AM112" s="588"/>
      <c r="AN112" s="588"/>
    </row>
    <row r="113" spans="1:40" s="523" customFormat="1" ht="15" customHeight="1">
      <c r="A113" s="1245"/>
      <c r="B113" s="1245"/>
      <c r="C113" s="1245"/>
      <c r="D113" s="1245"/>
      <c r="E113" s="1245"/>
      <c r="F113" s="1245"/>
      <c r="G113" s="1080"/>
      <c r="H113" s="1080"/>
      <c r="I113" s="1272"/>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5"/>
      <c r="B114" s="1245"/>
      <c r="C114" s="1245"/>
      <c r="D114" s="1245"/>
      <c r="E114" s="1245"/>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5"/>
      <c r="B115" s="1245"/>
      <c r="C115" s="1245"/>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5"/>
      <c r="B116" s="1245"/>
      <c r="C116" s="1245"/>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5"/>
      <c r="B117" s="1245"/>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5"/>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5">
        <v>1</v>
      </c>
      <c r="B125" s="941"/>
      <c r="C125" s="941"/>
      <c r="D125" s="941"/>
      <c r="E125" s="942"/>
      <c r="F125" s="943"/>
      <c r="G125" s="943"/>
      <c r="H125" s="943"/>
      <c r="I125" s="944"/>
      <c r="J125" s="939"/>
      <c r="K125" s="946"/>
      <c r="L125" s="594" t="e">
        <f ca="1">mergeValue(A125)</f>
        <v>#NAME?</v>
      </c>
      <c r="M125" s="642" t="s">
        <v>20</v>
      </c>
      <c r="N125" s="581"/>
      <c r="O125" s="1263"/>
      <c r="P125" s="1263"/>
      <c r="Q125" s="1263"/>
      <c r="R125" s="1263"/>
      <c r="S125" s="1263"/>
      <c r="T125" s="1263"/>
      <c r="U125" s="1263"/>
      <c r="V125" s="1263"/>
      <c r="W125" s="631" t="s">
        <v>657</v>
      </c>
      <c r="X125" s="586"/>
      <c r="Y125" s="586"/>
      <c r="Z125" s="586"/>
      <c r="AA125" s="586"/>
      <c r="AB125" s="586"/>
      <c r="AC125" s="586"/>
      <c r="AD125" s="586"/>
      <c r="AE125" s="586"/>
      <c r="AF125" s="586"/>
      <c r="AG125" s="586"/>
      <c r="AH125" s="586"/>
    </row>
    <row r="126" spans="1:40" s="524" customFormat="1" ht="22.5">
      <c r="A126" s="1245"/>
      <c r="B126" s="1245">
        <v>1</v>
      </c>
      <c r="C126" s="941"/>
      <c r="D126" s="941"/>
      <c r="E126" s="943"/>
      <c r="F126" s="943"/>
      <c r="G126" s="943"/>
      <c r="H126" s="943"/>
      <c r="I126" s="938"/>
      <c r="J126" s="937"/>
      <c r="K126" s="940"/>
      <c r="L126" s="594" t="e">
        <f ca="1">mergeValue(A126) &amp;"."&amp; mergeValue(B126)</f>
        <v>#NAME?</v>
      </c>
      <c r="M126" s="547" t="s">
        <v>16</v>
      </c>
      <c r="N126" s="581"/>
      <c r="O126" s="1263"/>
      <c r="P126" s="1263"/>
      <c r="Q126" s="1263"/>
      <c r="R126" s="1263"/>
      <c r="S126" s="1263"/>
      <c r="T126" s="1263"/>
      <c r="U126" s="1263"/>
      <c r="V126" s="1263"/>
      <c r="W126" s="631" t="s">
        <v>477</v>
      </c>
      <c r="X126" s="586"/>
      <c r="Y126" s="586"/>
      <c r="Z126" s="586"/>
      <c r="AA126" s="586"/>
      <c r="AB126" s="586"/>
      <c r="AC126" s="586"/>
      <c r="AD126" s="586"/>
      <c r="AE126" s="586"/>
      <c r="AF126" s="586"/>
      <c r="AG126" s="586"/>
      <c r="AH126" s="586"/>
    </row>
    <row r="127" spans="1:40" s="524" customFormat="1" ht="22.5">
      <c r="A127" s="1245"/>
      <c r="B127" s="1245"/>
      <c r="C127" s="1245">
        <v>1</v>
      </c>
      <c r="D127" s="941"/>
      <c r="E127" s="943"/>
      <c r="F127" s="943"/>
      <c r="G127" s="943"/>
      <c r="H127" s="943"/>
      <c r="I127" s="945"/>
      <c r="J127" s="937"/>
      <c r="K127" s="940"/>
      <c r="L127" s="594" t="e">
        <f ca="1">mergeValue(A127) &amp;"."&amp; mergeValue(B127)&amp;"."&amp; mergeValue(C127)</f>
        <v>#NAME?</v>
      </c>
      <c r="M127" s="548" t="s">
        <v>7</v>
      </c>
      <c r="N127" s="581"/>
      <c r="O127" s="1263"/>
      <c r="P127" s="1263"/>
      <c r="Q127" s="1263"/>
      <c r="R127" s="1263"/>
      <c r="S127" s="1263"/>
      <c r="T127" s="1263"/>
      <c r="U127" s="1263"/>
      <c r="V127" s="1263"/>
      <c r="W127" s="631" t="s">
        <v>632</v>
      </c>
      <c r="X127" s="586"/>
      <c r="Y127" s="586"/>
      <c r="Z127" s="586"/>
      <c r="AA127" s="586"/>
      <c r="AB127" s="586"/>
      <c r="AC127" s="586"/>
      <c r="AD127" s="586"/>
      <c r="AE127" s="586"/>
      <c r="AF127" s="586"/>
      <c r="AG127" s="586"/>
      <c r="AH127" s="586"/>
    </row>
    <row r="128" spans="1:40" s="524" customFormat="1" ht="22.5">
      <c r="A128" s="1245"/>
      <c r="B128" s="1245"/>
      <c r="C128" s="1245"/>
      <c r="D128" s="1245">
        <v>1</v>
      </c>
      <c r="E128" s="943"/>
      <c r="F128" s="943"/>
      <c r="G128" s="943"/>
      <c r="H128" s="943"/>
      <c r="I128" s="945"/>
      <c r="J128" s="937"/>
      <c r="K128" s="940"/>
      <c r="L128" s="594" t="e">
        <f ca="1">mergeValue(A128) &amp;"."&amp; mergeValue(B128)&amp;"."&amp; mergeValue(C128)&amp;"."&amp; mergeValue(D128)</f>
        <v>#NAME?</v>
      </c>
      <c r="M128" s="549" t="s">
        <v>22</v>
      </c>
      <c r="N128" s="581"/>
      <c r="O128" s="1263"/>
      <c r="P128" s="1263"/>
      <c r="Q128" s="1263"/>
      <c r="R128" s="1263"/>
      <c r="S128" s="1263"/>
      <c r="T128" s="1263"/>
      <c r="U128" s="1263"/>
      <c r="V128" s="1263"/>
      <c r="W128" s="631" t="s">
        <v>633</v>
      </c>
      <c r="X128" s="586"/>
      <c r="Y128" s="586"/>
      <c r="Z128" s="586"/>
      <c r="AA128" s="586"/>
      <c r="AB128" s="586"/>
      <c r="AC128" s="586"/>
      <c r="AD128" s="586"/>
      <c r="AE128" s="586"/>
      <c r="AF128" s="586"/>
      <c r="AG128" s="586"/>
      <c r="AH128" s="586"/>
    </row>
    <row r="129" spans="1:34" s="524" customFormat="1" ht="11.25" hidden="1" customHeight="1">
      <c r="A129" s="1245"/>
      <c r="B129" s="1245"/>
      <c r="C129" s="1245"/>
      <c r="D129" s="1245"/>
      <c r="E129" s="1245">
        <v>1</v>
      </c>
      <c r="F129" s="943"/>
      <c r="G129" s="943"/>
      <c r="H129" s="941">
        <v>1</v>
      </c>
      <c r="I129" s="1245">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5"/>
      <c r="B130" s="1245"/>
      <c r="C130" s="1245"/>
      <c r="D130" s="1245"/>
      <c r="E130" s="1245"/>
      <c r="F130" s="1245">
        <v>1</v>
      </c>
      <c r="G130" s="941"/>
      <c r="H130" s="941"/>
      <c r="I130" s="1245"/>
      <c r="J130" s="1245">
        <v>1</v>
      </c>
      <c r="K130" s="949"/>
      <c r="L130" s="594" t="e">
        <f ca="1">mergeValue(A130) &amp;"."&amp; mergeValue(B130)&amp;"."&amp; mergeValue(C130)&amp;"."&amp; mergeValue(D130)&amp;"."&amp;  mergeValue(F130)</f>
        <v>#NAME?</v>
      </c>
      <c r="M130" s="556" t="s">
        <v>10</v>
      </c>
      <c r="N130" s="582"/>
      <c r="O130" s="1247"/>
      <c r="P130" s="1247"/>
      <c r="Q130" s="1247"/>
      <c r="R130" s="1247"/>
      <c r="S130" s="1247"/>
      <c r="T130" s="1247"/>
      <c r="U130" s="1247"/>
      <c r="V130" s="1247"/>
      <c r="W130" s="631" t="s">
        <v>634</v>
      </c>
      <c r="X130" s="586"/>
      <c r="Y130" s="590" t="e">
        <f ca="1">strCheckUnique(Z130:Z133)</f>
        <v>#NAME?</v>
      </c>
      <c r="Z130" s="586"/>
      <c r="AA130" s="590"/>
      <c r="AB130" s="586"/>
      <c r="AC130" s="586"/>
      <c r="AD130" s="586"/>
      <c r="AE130" s="586"/>
      <c r="AF130" s="586"/>
      <c r="AG130" s="586"/>
      <c r="AH130" s="586"/>
    </row>
    <row r="131" spans="1:34" s="524" customFormat="1" ht="191.25" customHeight="1">
      <c r="A131" s="1245"/>
      <c r="B131" s="1245"/>
      <c r="C131" s="1245"/>
      <c r="D131" s="1245"/>
      <c r="E131" s="1245"/>
      <c r="F131" s="1245"/>
      <c r="G131" s="941">
        <v>1</v>
      </c>
      <c r="H131" s="941"/>
      <c r="I131" s="1245"/>
      <c r="J131" s="1245"/>
      <c r="K131" s="949">
        <v>1</v>
      </c>
      <c r="L131" s="594" t="e">
        <f ca="1">mergeValue(A131) &amp;"."&amp; mergeValue(B131)&amp;"."&amp; mergeValue(C131)&amp;"."&amp; mergeValue(D131)&amp;"."&amp; mergeValue(F131)&amp;"."&amp; mergeValue(G131)</f>
        <v>#NAME?</v>
      </c>
      <c r="M131" s="1070"/>
      <c r="N131" s="587"/>
      <c r="O131" s="563"/>
      <c r="P131" s="563"/>
      <c r="Q131" s="1095"/>
      <c r="R131" s="1251"/>
      <c r="S131" s="1241" t="s">
        <v>84</v>
      </c>
      <c r="T131" s="1251"/>
      <c r="U131" s="1241" t="s">
        <v>85</v>
      </c>
      <c r="V131" s="579"/>
      <c r="W131" s="1215" t="s">
        <v>658</v>
      </c>
      <c r="X131" s="586" t="e">
        <f ca="1">strCheckDate(O132:V132)</f>
        <v>#NAME?</v>
      </c>
      <c r="Y131" s="590"/>
      <c r="Z131" s="590" t="str">
        <f>IF(M131="","",M131 )</f>
        <v/>
      </c>
      <c r="AA131" s="590"/>
      <c r="AB131" s="590"/>
      <c r="AC131" s="590"/>
      <c r="AD131" s="586"/>
      <c r="AE131" s="586"/>
      <c r="AF131" s="586"/>
      <c r="AG131" s="586"/>
      <c r="AH131" s="586"/>
    </row>
    <row r="132" spans="1:34" s="524" customFormat="1" ht="0.2" customHeight="1">
      <c r="A132" s="1245"/>
      <c r="B132" s="1245"/>
      <c r="C132" s="1245"/>
      <c r="D132" s="1245"/>
      <c r="E132" s="1245"/>
      <c r="F132" s="1245"/>
      <c r="G132" s="941"/>
      <c r="H132" s="941"/>
      <c r="I132" s="1245"/>
      <c r="J132" s="1245"/>
      <c r="K132" s="949"/>
      <c r="L132" s="601"/>
      <c r="M132" s="647"/>
      <c r="N132" s="587"/>
      <c r="O132" s="563"/>
      <c r="P132" s="563"/>
      <c r="Q132" s="585" t="str">
        <f>R131 &amp; "-" &amp; T131</f>
        <v>-</v>
      </c>
      <c r="R132" s="1240"/>
      <c r="S132" s="1241"/>
      <c r="T132" s="1240"/>
      <c r="U132" s="1241"/>
      <c r="V132" s="579"/>
      <c r="W132" s="1215"/>
      <c r="X132" s="586"/>
      <c r="Y132" s="586"/>
      <c r="Z132" s="586"/>
      <c r="AA132" s="586"/>
      <c r="AB132" s="586"/>
      <c r="AC132" s="586"/>
      <c r="AD132" s="586"/>
      <c r="AE132" s="586"/>
      <c r="AF132" s="586"/>
      <c r="AG132" s="586"/>
      <c r="AH132" s="586"/>
    </row>
    <row r="133" spans="1:34" s="523" customFormat="1" ht="15" customHeight="1">
      <c r="A133" s="1245"/>
      <c r="B133" s="1245"/>
      <c r="C133" s="1245"/>
      <c r="D133" s="1245"/>
      <c r="E133" s="1245"/>
      <c r="F133" s="1245"/>
      <c r="G133" s="943"/>
      <c r="H133" s="941"/>
      <c r="I133" s="1245"/>
      <c r="J133" s="1245"/>
      <c r="K133" s="948"/>
      <c r="L133" s="539"/>
      <c r="M133" s="557" t="s">
        <v>25</v>
      </c>
      <c r="N133" s="552"/>
      <c r="O133" s="546"/>
      <c r="P133" s="546"/>
      <c r="Q133" s="546"/>
      <c r="R133" s="574"/>
      <c r="S133" s="565"/>
      <c r="T133" s="564"/>
      <c r="U133" s="552"/>
      <c r="V133" s="561"/>
      <c r="W133" s="1215"/>
      <c r="X133" s="588"/>
      <c r="Y133" s="588"/>
      <c r="Z133" s="588"/>
      <c r="AA133" s="588"/>
      <c r="AB133" s="588"/>
      <c r="AC133" s="588"/>
      <c r="AD133" s="588"/>
      <c r="AE133" s="588"/>
      <c r="AF133" s="588"/>
      <c r="AG133" s="588"/>
      <c r="AH133" s="588"/>
    </row>
    <row r="134" spans="1:34" s="523" customFormat="1" ht="15" customHeight="1">
      <c r="A134" s="1245"/>
      <c r="B134" s="1245"/>
      <c r="C134" s="1245"/>
      <c r="D134" s="1245"/>
      <c r="E134" s="1245"/>
      <c r="F134" s="943"/>
      <c r="G134" s="943"/>
      <c r="H134" s="941"/>
      <c r="I134" s="1245"/>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5"/>
      <c r="B135" s="1245"/>
      <c r="C135" s="1245"/>
      <c r="D135" s="1245"/>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5"/>
      <c r="B136" s="1245"/>
      <c r="C136" s="1245"/>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5"/>
      <c r="B137" s="1245"/>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5"/>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6"/>
      <c r="Y141" s="216"/>
      <c r="Z141" s="216"/>
      <c r="AA141" s="216"/>
      <c r="AB141" s="216"/>
      <c r="AC141" s="216"/>
      <c r="AD141" s="216"/>
      <c r="AE141" s="216"/>
      <c r="AF141" s="216"/>
      <c r="AG141" s="216"/>
      <c r="AH141" s="216"/>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5">
        <v>1</v>
      </c>
      <c r="B143" s="959"/>
      <c r="C143" s="959"/>
      <c r="D143" s="959"/>
      <c r="E143" s="960"/>
      <c r="F143" s="961"/>
      <c r="G143" s="961"/>
      <c r="H143" s="961"/>
      <c r="I143" s="962"/>
      <c r="J143" s="957"/>
      <c r="K143" s="964"/>
      <c r="L143" s="594" t="e">
        <f ca="1">mergeValue(A143)</f>
        <v>#NAME?</v>
      </c>
      <c r="M143" s="642" t="s">
        <v>20</v>
      </c>
      <c r="N143" s="581"/>
      <c r="O143" s="1263"/>
      <c r="P143" s="1263"/>
      <c r="Q143" s="1263"/>
      <c r="R143" s="1263"/>
      <c r="S143" s="1263"/>
      <c r="T143" s="1263"/>
      <c r="U143" s="1263"/>
      <c r="V143" s="1263"/>
      <c r="W143" s="631" t="s">
        <v>657</v>
      </c>
      <c r="X143" s="586"/>
      <c r="Y143" s="586"/>
      <c r="Z143" s="586"/>
      <c r="AA143" s="586"/>
      <c r="AB143" s="586"/>
      <c r="AC143" s="586"/>
      <c r="AD143" s="586"/>
      <c r="AE143" s="586"/>
      <c r="AF143" s="586"/>
      <c r="AG143" s="586"/>
      <c r="AH143" s="586"/>
    </row>
    <row r="144" spans="1:34" s="524" customFormat="1" ht="22.5">
      <c r="A144" s="1245"/>
      <c r="B144" s="1245">
        <v>1</v>
      </c>
      <c r="C144" s="959"/>
      <c r="D144" s="959"/>
      <c r="E144" s="961"/>
      <c r="F144" s="961"/>
      <c r="G144" s="961"/>
      <c r="H144" s="961"/>
      <c r="I144" s="956"/>
      <c r="J144" s="955"/>
      <c r="K144" s="958"/>
      <c r="L144" s="594" t="e">
        <f ca="1">mergeValue(A144) &amp;"."&amp; mergeValue(B144)</f>
        <v>#NAME?</v>
      </c>
      <c r="M144" s="547" t="s">
        <v>16</v>
      </c>
      <c r="N144" s="581"/>
      <c r="O144" s="1263"/>
      <c r="P144" s="1263"/>
      <c r="Q144" s="1263"/>
      <c r="R144" s="1263"/>
      <c r="S144" s="1263"/>
      <c r="T144" s="1263"/>
      <c r="U144" s="1263"/>
      <c r="V144" s="1263"/>
      <c r="W144" s="631" t="s">
        <v>477</v>
      </c>
      <c r="X144" s="586"/>
      <c r="Y144" s="586"/>
      <c r="Z144" s="586"/>
      <c r="AA144" s="586"/>
      <c r="AB144" s="586"/>
      <c r="AC144" s="586"/>
      <c r="AD144" s="586"/>
      <c r="AE144" s="586"/>
      <c r="AF144" s="586"/>
      <c r="AG144" s="586"/>
      <c r="AH144" s="586"/>
    </row>
    <row r="145" spans="1:35" s="524" customFormat="1" ht="22.5">
      <c r="A145" s="1245"/>
      <c r="B145" s="1245"/>
      <c r="C145" s="1245">
        <v>1</v>
      </c>
      <c r="D145" s="959"/>
      <c r="E145" s="961"/>
      <c r="F145" s="961"/>
      <c r="G145" s="961"/>
      <c r="H145" s="961"/>
      <c r="I145" s="963"/>
      <c r="J145" s="955"/>
      <c r="K145" s="958"/>
      <c r="L145" s="594" t="e">
        <f ca="1">mergeValue(A145) &amp;"."&amp; mergeValue(B145)&amp;"."&amp; mergeValue(C145)</f>
        <v>#NAME?</v>
      </c>
      <c r="M145" s="548" t="s">
        <v>7</v>
      </c>
      <c r="N145" s="581"/>
      <c r="O145" s="1263"/>
      <c r="P145" s="1263"/>
      <c r="Q145" s="1263"/>
      <c r="R145" s="1263"/>
      <c r="S145" s="1263"/>
      <c r="T145" s="1263"/>
      <c r="U145" s="1263"/>
      <c r="V145" s="1263"/>
      <c r="W145" s="631" t="s">
        <v>632</v>
      </c>
      <c r="X145" s="586"/>
      <c r="Y145" s="586"/>
      <c r="Z145" s="586"/>
      <c r="AA145" s="586"/>
      <c r="AB145" s="586"/>
      <c r="AC145" s="586"/>
      <c r="AD145" s="586"/>
      <c r="AE145" s="586"/>
      <c r="AF145" s="586"/>
      <c r="AG145" s="586"/>
      <c r="AH145" s="586"/>
    </row>
    <row r="146" spans="1:35" s="524" customFormat="1" ht="22.5">
      <c r="A146" s="1245"/>
      <c r="B146" s="1245"/>
      <c r="C146" s="1245"/>
      <c r="D146" s="1245">
        <v>1</v>
      </c>
      <c r="E146" s="961"/>
      <c r="F146" s="961"/>
      <c r="G146" s="961"/>
      <c r="H146" s="961"/>
      <c r="I146" s="963"/>
      <c r="J146" s="955"/>
      <c r="K146" s="958"/>
      <c r="L146" s="594" t="e">
        <f ca="1">mergeValue(A146) &amp;"."&amp; mergeValue(B146)&amp;"."&amp; mergeValue(C146)&amp;"."&amp; mergeValue(D146)</f>
        <v>#NAME?</v>
      </c>
      <c r="M146" s="549" t="s">
        <v>22</v>
      </c>
      <c r="N146" s="581"/>
      <c r="O146" s="1263"/>
      <c r="P146" s="1263"/>
      <c r="Q146" s="1263"/>
      <c r="R146" s="1263"/>
      <c r="S146" s="1263"/>
      <c r="T146" s="1263"/>
      <c r="U146" s="1263"/>
      <c r="V146" s="1263"/>
      <c r="W146" s="631" t="s">
        <v>633</v>
      </c>
      <c r="X146" s="586"/>
      <c r="Y146" s="586"/>
      <c r="Z146" s="586"/>
      <c r="AA146" s="586"/>
      <c r="AB146" s="586"/>
      <c r="AC146" s="586"/>
      <c r="AD146" s="586"/>
      <c r="AE146" s="586"/>
      <c r="AF146" s="586"/>
      <c r="AG146" s="586"/>
      <c r="AH146" s="586"/>
    </row>
    <row r="147" spans="1:35" s="524" customFormat="1" ht="11.25" hidden="1" customHeight="1">
      <c r="A147" s="1245"/>
      <c r="B147" s="1245"/>
      <c r="C147" s="1245"/>
      <c r="D147" s="1245"/>
      <c r="E147" s="1245">
        <v>1</v>
      </c>
      <c r="F147" s="961"/>
      <c r="G147" s="961"/>
      <c r="H147" s="959">
        <v>1</v>
      </c>
      <c r="I147" s="1245">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5"/>
      <c r="B148" s="1245"/>
      <c r="C148" s="1245"/>
      <c r="D148" s="1245"/>
      <c r="E148" s="1245"/>
      <c r="F148" s="1245">
        <v>1</v>
      </c>
      <c r="G148" s="959"/>
      <c r="H148" s="959"/>
      <c r="I148" s="1245"/>
      <c r="J148" s="1245">
        <v>1</v>
      </c>
      <c r="K148" s="967"/>
      <c r="L148" s="594" t="e">
        <f ca="1">mergeValue(A148) &amp;"."&amp; mergeValue(B148)&amp;"."&amp; mergeValue(C148)&amp;"."&amp; mergeValue(D148)&amp;"."&amp;  mergeValue(F148)</f>
        <v>#NAME?</v>
      </c>
      <c r="M148" s="556" t="s">
        <v>10</v>
      </c>
      <c r="N148" s="582"/>
      <c r="O148" s="1247"/>
      <c r="P148" s="1247"/>
      <c r="Q148" s="1247"/>
      <c r="R148" s="1247"/>
      <c r="S148" s="1247"/>
      <c r="T148" s="1247"/>
      <c r="U148" s="1247"/>
      <c r="V148" s="1247"/>
      <c r="W148" s="631" t="s">
        <v>634</v>
      </c>
      <c r="X148" s="586"/>
      <c r="Y148" s="590" t="e">
        <f ca="1">strCheckUnique(Z148:Z151)</f>
        <v>#NAME?</v>
      </c>
      <c r="Z148" s="586"/>
      <c r="AA148" s="590"/>
      <c r="AB148" s="586"/>
      <c r="AC148" s="586"/>
      <c r="AD148" s="586"/>
      <c r="AE148" s="586"/>
      <c r="AF148" s="586"/>
      <c r="AG148" s="586"/>
      <c r="AH148" s="586"/>
    </row>
    <row r="149" spans="1:35" s="524" customFormat="1" ht="188.25" customHeight="1">
      <c r="A149" s="1245"/>
      <c r="B149" s="1245"/>
      <c r="C149" s="1245"/>
      <c r="D149" s="1245"/>
      <c r="E149" s="1245"/>
      <c r="F149" s="1245"/>
      <c r="G149" s="959">
        <v>1</v>
      </c>
      <c r="H149" s="959"/>
      <c r="I149" s="1245"/>
      <c r="J149" s="1245"/>
      <c r="K149" s="967">
        <v>1</v>
      </c>
      <c r="L149" s="594" t="e">
        <f ca="1">mergeValue(A149) &amp;"."&amp; mergeValue(B149)&amp;"."&amp; mergeValue(C149)&amp;"."&amp; mergeValue(D149)&amp;"."&amp; mergeValue(F149)&amp;"."&amp; mergeValue(G149)</f>
        <v>#NAME?</v>
      </c>
      <c r="M149" s="1070"/>
      <c r="N149" s="587"/>
      <c r="O149" s="563"/>
      <c r="P149" s="563"/>
      <c r="Q149" s="1095"/>
      <c r="R149" s="1251"/>
      <c r="S149" s="1241" t="s">
        <v>84</v>
      </c>
      <c r="T149" s="1251"/>
      <c r="U149" s="1241" t="s">
        <v>85</v>
      </c>
      <c r="V149" s="579"/>
      <c r="W149" s="1215" t="s">
        <v>658</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45"/>
      <c r="B150" s="1245"/>
      <c r="C150" s="1245"/>
      <c r="D150" s="1245"/>
      <c r="E150" s="1245"/>
      <c r="F150" s="1245"/>
      <c r="G150" s="959"/>
      <c r="H150" s="959"/>
      <c r="I150" s="1245"/>
      <c r="J150" s="1245"/>
      <c r="K150" s="967"/>
      <c r="L150" s="601"/>
      <c r="M150" s="647"/>
      <c r="N150" s="587"/>
      <c r="O150" s="563"/>
      <c r="P150" s="563"/>
      <c r="Q150" s="585" t="str">
        <f>R149 &amp; "-" &amp; T149</f>
        <v>-</v>
      </c>
      <c r="R150" s="1240"/>
      <c r="S150" s="1241"/>
      <c r="T150" s="1240"/>
      <c r="U150" s="1241"/>
      <c r="V150" s="579"/>
      <c r="W150" s="1215"/>
      <c r="X150" s="586"/>
      <c r="Y150" s="586"/>
      <c r="Z150" s="586"/>
      <c r="AA150" s="586"/>
      <c r="AB150" s="586"/>
      <c r="AC150" s="586"/>
      <c r="AD150" s="586"/>
      <c r="AE150" s="586"/>
      <c r="AF150" s="586"/>
      <c r="AG150" s="586"/>
      <c r="AH150" s="586"/>
    </row>
    <row r="151" spans="1:35" s="523" customFormat="1" ht="15" customHeight="1">
      <c r="A151" s="1245"/>
      <c r="B151" s="1245"/>
      <c r="C151" s="1245"/>
      <c r="D151" s="1245"/>
      <c r="E151" s="1245"/>
      <c r="F151" s="1245"/>
      <c r="G151" s="961"/>
      <c r="H151" s="959"/>
      <c r="I151" s="1245"/>
      <c r="J151" s="1245"/>
      <c r="K151" s="966"/>
      <c r="L151" s="539"/>
      <c r="M151" s="557" t="s">
        <v>25</v>
      </c>
      <c r="N151" s="552"/>
      <c r="O151" s="546"/>
      <c r="P151" s="546"/>
      <c r="Q151" s="546"/>
      <c r="R151" s="574"/>
      <c r="S151" s="565"/>
      <c r="T151" s="564"/>
      <c r="U151" s="552"/>
      <c r="V151" s="561"/>
      <c r="W151" s="1215"/>
      <c r="X151" s="588"/>
      <c r="Y151" s="588"/>
      <c r="Z151" s="588"/>
      <c r="AA151" s="588"/>
      <c r="AB151" s="588"/>
      <c r="AC151" s="588"/>
      <c r="AD151" s="588"/>
      <c r="AE151" s="588"/>
      <c r="AF151" s="588"/>
      <c r="AG151" s="588"/>
      <c r="AH151" s="588"/>
    </row>
    <row r="152" spans="1:35" s="523" customFormat="1" ht="15" customHeight="1">
      <c r="A152" s="1245"/>
      <c r="B152" s="1245"/>
      <c r="C152" s="1245"/>
      <c r="D152" s="1245"/>
      <c r="E152" s="1245"/>
      <c r="F152" s="961"/>
      <c r="G152" s="961"/>
      <c r="H152" s="959"/>
      <c r="I152" s="1245"/>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5"/>
      <c r="B153" s="1245"/>
      <c r="C153" s="1245"/>
      <c r="D153" s="1245"/>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5"/>
      <c r="B154" s="1245"/>
      <c r="C154" s="1245"/>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5"/>
      <c r="B155" s="1245"/>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5"/>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6"/>
      <c r="Y159" s="216"/>
      <c r="Z159" s="216"/>
      <c r="AA159" s="216"/>
      <c r="AB159" s="216"/>
      <c r="AC159" s="216"/>
      <c r="AD159" s="216"/>
      <c r="AE159" s="216"/>
      <c r="AF159" s="216"/>
      <c r="AG159" s="216"/>
      <c r="AH159" s="216"/>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5">
        <v>1</v>
      </c>
      <c r="B161" s="902"/>
      <c r="C161" s="902"/>
      <c r="D161" s="902"/>
      <c r="E161" s="903"/>
      <c r="F161" s="904"/>
      <c r="G161" s="904"/>
      <c r="H161" s="904"/>
      <c r="I161" s="905"/>
      <c r="J161" s="900"/>
      <c r="K161" s="907"/>
      <c r="L161" s="594" t="e">
        <f ca="1">mergeValue(A161)</f>
        <v>#NAME?</v>
      </c>
      <c r="M161" s="642" t="s">
        <v>20</v>
      </c>
      <c r="N161" s="581"/>
      <c r="O161" s="1300"/>
      <c r="P161" s="1301"/>
      <c r="Q161" s="1301"/>
      <c r="R161" s="1301"/>
      <c r="S161" s="1301"/>
      <c r="T161" s="1301"/>
      <c r="U161" s="1301"/>
      <c r="V161" s="1302"/>
      <c r="W161" s="631" t="s">
        <v>476</v>
      </c>
      <c r="X161" s="586"/>
      <c r="Y161" s="586"/>
      <c r="Z161" s="586"/>
      <c r="AA161" s="586"/>
      <c r="AB161" s="586"/>
      <c r="AC161" s="586"/>
      <c r="AD161" s="586"/>
      <c r="AE161" s="586"/>
      <c r="AF161" s="586"/>
      <c r="AG161" s="586"/>
    </row>
    <row r="162" spans="1:33" s="524" customFormat="1" ht="22.5">
      <c r="A162" s="1245"/>
      <c r="B162" s="1245">
        <v>1</v>
      </c>
      <c r="C162" s="902"/>
      <c r="D162" s="902"/>
      <c r="E162" s="904"/>
      <c r="F162" s="904"/>
      <c r="G162" s="904"/>
      <c r="H162" s="904"/>
      <c r="I162" s="899"/>
      <c r="J162" s="898"/>
      <c r="K162" s="901"/>
      <c r="L162" s="594" t="e">
        <f ca="1">mergeValue(A162) &amp;"."&amp; mergeValue(B162)</f>
        <v>#NAME?</v>
      </c>
      <c r="M162" s="547" t="s">
        <v>16</v>
      </c>
      <c r="N162" s="581"/>
      <c r="O162" s="1300"/>
      <c r="P162" s="1301"/>
      <c r="Q162" s="1301"/>
      <c r="R162" s="1301"/>
      <c r="S162" s="1301"/>
      <c r="T162" s="1301"/>
      <c r="U162" s="1301"/>
      <c r="V162" s="1302"/>
      <c r="W162" s="631" t="s">
        <v>477</v>
      </c>
      <c r="X162" s="586"/>
      <c r="Y162" s="586"/>
      <c r="Z162" s="586"/>
      <c r="AA162" s="586"/>
      <c r="AB162" s="586"/>
      <c r="AC162" s="586"/>
      <c r="AD162" s="586"/>
      <c r="AE162" s="586"/>
      <c r="AF162" s="586"/>
      <c r="AG162" s="586"/>
    </row>
    <row r="163" spans="1:33" s="524" customFormat="1" ht="22.5">
      <c r="A163" s="1245"/>
      <c r="B163" s="1245"/>
      <c r="C163" s="1245">
        <v>1</v>
      </c>
      <c r="D163" s="902"/>
      <c r="E163" s="904"/>
      <c r="F163" s="904"/>
      <c r="G163" s="904"/>
      <c r="H163" s="904"/>
      <c r="I163" s="906"/>
      <c r="J163" s="898"/>
      <c r="K163" s="901"/>
      <c r="L163" s="594" t="e">
        <f ca="1">mergeValue(A163) &amp;"."&amp; mergeValue(B163)&amp;"."&amp; mergeValue(C163)</f>
        <v>#NAME?</v>
      </c>
      <c r="M163" s="548" t="s">
        <v>7</v>
      </c>
      <c r="N163" s="581"/>
      <c r="O163" s="1300"/>
      <c r="P163" s="1301"/>
      <c r="Q163" s="1301"/>
      <c r="R163" s="1301"/>
      <c r="S163" s="1301"/>
      <c r="T163" s="1301"/>
      <c r="U163" s="1301"/>
      <c r="V163" s="1302"/>
      <c r="W163" s="631" t="s">
        <v>632</v>
      </c>
      <c r="X163" s="586"/>
      <c r="Y163" s="586"/>
      <c r="Z163" s="586"/>
      <c r="AA163" s="586"/>
      <c r="AB163" s="586"/>
      <c r="AC163" s="586"/>
      <c r="AD163" s="586"/>
      <c r="AE163" s="586"/>
      <c r="AF163" s="586"/>
      <c r="AG163" s="586"/>
    </row>
    <row r="164" spans="1:33" s="524" customFormat="1" ht="22.5">
      <c r="A164" s="1245"/>
      <c r="B164" s="1245"/>
      <c r="C164" s="1245"/>
      <c r="D164" s="1245">
        <v>1</v>
      </c>
      <c r="E164" s="904"/>
      <c r="F164" s="904"/>
      <c r="G164" s="904"/>
      <c r="H164" s="904"/>
      <c r="I164" s="906"/>
      <c r="J164" s="898"/>
      <c r="K164" s="901"/>
      <c r="L164" s="594" t="e">
        <f ca="1">mergeValue(A164) &amp;"."&amp; mergeValue(B164)&amp;"."&amp; mergeValue(C164)&amp;"."&amp; mergeValue(D164)</f>
        <v>#NAME?</v>
      </c>
      <c r="M164" s="549" t="s">
        <v>22</v>
      </c>
      <c r="N164" s="581"/>
      <c r="O164" s="1300"/>
      <c r="P164" s="1301"/>
      <c r="Q164" s="1301"/>
      <c r="R164" s="1301"/>
      <c r="S164" s="1301"/>
      <c r="T164" s="1301"/>
      <c r="U164" s="1301"/>
      <c r="V164" s="1302"/>
      <c r="W164" s="631" t="s">
        <v>633</v>
      </c>
      <c r="X164" s="586"/>
      <c r="Y164" s="586"/>
      <c r="Z164" s="586"/>
      <c r="AA164" s="586"/>
      <c r="AB164" s="586"/>
      <c r="AC164" s="586"/>
      <c r="AD164" s="586"/>
      <c r="AE164" s="586"/>
      <c r="AF164" s="586"/>
      <c r="AG164" s="586"/>
    </row>
    <row r="165" spans="1:33" s="524" customFormat="1" ht="101.25">
      <c r="A165" s="1245"/>
      <c r="B165" s="1245"/>
      <c r="C165" s="1245"/>
      <c r="D165" s="1245"/>
      <c r="E165" s="1245">
        <v>1</v>
      </c>
      <c r="F165" s="904"/>
      <c r="G165" s="904"/>
      <c r="H165" s="902">
        <v>1</v>
      </c>
      <c r="I165" s="1245">
        <v>1</v>
      </c>
      <c r="J165" s="904"/>
      <c r="K165" s="909"/>
      <c r="L165" s="594" t="e">
        <f ca="1">mergeValue(A165) &amp;"."&amp; mergeValue(B165)&amp;"."&amp; mergeValue(C165)&amp;"."&amp; mergeValue(D165)&amp;"."&amp; mergeValue(E165)</f>
        <v>#NAME?</v>
      </c>
      <c r="M165" s="555" t="s">
        <v>9</v>
      </c>
      <c r="N165" s="582"/>
      <c r="O165" s="1248"/>
      <c r="P165" s="1249"/>
      <c r="Q165" s="1249"/>
      <c r="R165" s="1249"/>
      <c r="S165" s="1249"/>
      <c r="T165" s="1249"/>
      <c r="U165" s="1249"/>
      <c r="V165" s="1250"/>
      <c r="W165" s="631" t="s">
        <v>637</v>
      </c>
      <c r="X165" s="586"/>
      <c r="Y165" s="586"/>
      <c r="Z165" s="586"/>
      <c r="AA165" s="586"/>
      <c r="AB165" s="586"/>
      <c r="AC165" s="586"/>
      <c r="AD165" s="586"/>
      <c r="AE165" s="586"/>
      <c r="AF165" s="586"/>
      <c r="AG165" s="586"/>
    </row>
    <row r="166" spans="1:33" s="524" customFormat="1" ht="90">
      <c r="A166" s="1245"/>
      <c r="B166" s="1245"/>
      <c r="C166" s="1245"/>
      <c r="D166" s="1245"/>
      <c r="E166" s="1245"/>
      <c r="F166" s="1245">
        <v>1</v>
      </c>
      <c r="G166" s="902"/>
      <c r="H166" s="902"/>
      <c r="I166" s="1245"/>
      <c r="J166" s="1245">
        <v>1</v>
      </c>
      <c r="K166" s="910"/>
      <c r="L166" s="594" t="e">
        <f ca="1">mergeValue(A166) &amp;"."&amp; mergeValue(B166)&amp;"."&amp; mergeValue(C166)&amp;"."&amp; mergeValue(D166)&amp;"."&amp; mergeValue(E166)&amp;"."&amp; mergeValue(F166)</f>
        <v>#NAME?</v>
      </c>
      <c r="M166" s="556" t="s">
        <v>10</v>
      </c>
      <c r="N166" s="582"/>
      <c r="O166" s="1248"/>
      <c r="P166" s="1249"/>
      <c r="Q166" s="1249"/>
      <c r="R166" s="1249"/>
      <c r="S166" s="1249"/>
      <c r="T166" s="1249"/>
      <c r="U166" s="1249"/>
      <c r="V166" s="1250"/>
      <c r="W166" s="631" t="s">
        <v>635</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45"/>
      <c r="B167" s="1245"/>
      <c r="C167" s="1245"/>
      <c r="D167" s="1245"/>
      <c r="E167" s="1245"/>
      <c r="F167" s="1245"/>
      <c r="G167" s="902">
        <v>1</v>
      </c>
      <c r="H167" s="902"/>
      <c r="I167" s="1245"/>
      <c r="J167" s="1245"/>
      <c r="K167" s="910">
        <v>1</v>
      </c>
      <c r="L167" s="594" t="e">
        <f ca="1">mergeValue(A167) &amp;"."&amp; mergeValue(B167)&amp;"."&amp; mergeValue(C167)&amp;"."&amp; mergeValue(D167)&amp;"."&amp; mergeValue(E167)&amp;"."&amp; mergeValue(F167)&amp;"."&amp; mergeValue(G167)</f>
        <v>#NAME?</v>
      </c>
      <c r="M167" s="1070"/>
      <c r="N167" s="587"/>
      <c r="O167" s="1079"/>
      <c r="P167" s="563"/>
      <c r="Q167" s="563"/>
      <c r="R167" s="1251"/>
      <c r="S167" s="1241" t="s">
        <v>84</v>
      </c>
      <c r="T167" s="1251"/>
      <c r="U167" s="1241" t="s">
        <v>84</v>
      </c>
      <c r="V167" s="579"/>
      <c r="W167" s="1215" t="s">
        <v>655</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45"/>
      <c r="B168" s="1245"/>
      <c r="C168" s="1245"/>
      <c r="D168" s="1245"/>
      <c r="E168" s="1245"/>
      <c r="F168" s="1245"/>
      <c r="G168" s="902"/>
      <c r="H168" s="902"/>
      <c r="I168" s="1245"/>
      <c r="J168" s="1245"/>
      <c r="K168" s="910"/>
      <c r="L168" s="601"/>
      <c r="M168" s="647"/>
      <c r="N168" s="587"/>
      <c r="O168" s="585"/>
      <c r="P168" s="563"/>
      <c r="Q168" s="585" t="str">
        <f>R167 &amp; "-" &amp; T167</f>
        <v>-</v>
      </c>
      <c r="R168" s="1240"/>
      <c r="S168" s="1241"/>
      <c r="T168" s="1240"/>
      <c r="U168" s="1241"/>
      <c r="V168" s="579"/>
      <c r="W168" s="1215"/>
      <c r="X168" s="586"/>
      <c r="Y168" s="586"/>
      <c r="Z168" s="586"/>
      <c r="AA168" s="586"/>
      <c r="AB168" s="586"/>
      <c r="AC168" s="586"/>
      <c r="AD168" s="586"/>
      <c r="AE168" s="586"/>
      <c r="AF168" s="586"/>
      <c r="AG168" s="586"/>
    </row>
    <row r="169" spans="1:33" s="523" customFormat="1" ht="15" customHeight="1">
      <c r="A169" s="1245"/>
      <c r="B169" s="1245"/>
      <c r="C169" s="1245"/>
      <c r="D169" s="1245"/>
      <c r="E169" s="1245"/>
      <c r="F169" s="1245"/>
      <c r="G169" s="904"/>
      <c r="H169" s="902"/>
      <c r="I169" s="1245"/>
      <c r="J169" s="1245"/>
      <c r="K169" s="909"/>
      <c r="L169" s="539"/>
      <c r="M169" s="558" t="s">
        <v>25</v>
      </c>
      <c r="N169" s="552"/>
      <c r="O169" s="546"/>
      <c r="P169" s="546"/>
      <c r="Q169" s="546"/>
      <c r="R169" s="574"/>
      <c r="S169" s="565"/>
      <c r="T169" s="564"/>
      <c r="U169" s="552"/>
      <c r="V169" s="561"/>
      <c r="W169" s="1215"/>
      <c r="X169" s="588"/>
      <c r="Y169" s="588"/>
      <c r="Z169" s="588"/>
      <c r="AA169" s="588"/>
      <c r="AB169" s="588"/>
      <c r="AC169" s="588"/>
      <c r="AD169" s="588"/>
      <c r="AE169" s="588"/>
      <c r="AF169" s="588"/>
      <c r="AG169" s="588"/>
    </row>
    <row r="170" spans="1:33" s="523" customFormat="1" ht="15" customHeight="1">
      <c r="A170" s="1245"/>
      <c r="B170" s="1245"/>
      <c r="C170" s="1245"/>
      <c r="D170" s="1245"/>
      <c r="E170" s="1245"/>
      <c r="F170" s="904"/>
      <c r="G170" s="904"/>
      <c r="H170" s="902"/>
      <c r="I170" s="1245"/>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5"/>
      <c r="B171" s="1245"/>
      <c r="C171" s="1245"/>
      <c r="D171" s="1245"/>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5"/>
      <c r="B172" s="1245"/>
      <c r="C172" s="1245"/>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5"/>
      <c r="B173" s="1245"/>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5"/>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5">
        <v>1</v>
      </c>
      <c r="B179" s="981"/>
      <c r="C179" s="981"/>
      <c r="D179" s="981"/>
      <c r="E179" s="981"/>
      <c r="F179" s="981"/>
      <c r="G179" s="982"/>
      <c r="H179" s="982"/>
      <c r="I179" s="984"/>
      <c r="J179" s="976"/>
      <c r="K179" s="976"/>
      <c r="L179" s="725" t="e">
        <f ca="1">mergeValue(A179)</f>
        <v>#NAME?</v>
      </c>
      <c r="M179" s="642" t="s">
        <v>20</v>
      </c>
      <c r="N179" s="717"/>
      <c r="O179" s="1300"/>
      <c r="P179" s="1301"/>
      <c r="Q179" s="1301"/>
      <c r="R179" s="1301"/>
      <c r="S179" s="1301"/>
      <c r="T179" s="1301"/>
      <c r="U179" s="1301"/>
      <c r="V179" s="1301"/>
      <c r="W179" s="1302"/>
      <c r="X179" s="718" t="s">
        <v>476</v>
      </c>
      <c r="Y179" s="720"/>
      <c r="Z179" s="720"/>
      <c r="AA179" s="720"/>
      <c r="AB179" s="720"/>
      <c r="AC179" s="720"/>
      <c r="AD179" s="720"/>
      <c r="AE179" s="720"/>
      <c r="AF179" s="720"/>
      <c r="AG179" s="720"/>
    </row>
    <row r="180" spans="1:47" s="686" customFormat="1" ht="22.5">
      <c r="A180" s="1245"/>
      <c r="B180" s="1245">
        <v>1</v>
      </c>
      <c r="C180" s="981"/>
      <c r="D180" s="981"/>
      <c r="E180" s="981"/>
      <c r="F180" s="981"/>
      <c r="G180" s="986"/>
      <c r="H180" s="983"/>
      <c r="I180" s="988"/>
      <c r="J180" s="973"/>
      <c r="K180" s="972"/>
      <c r="L180" s="725" t="e">
        <f ca="1">mergeValue(A180) &amp;"."&amp; mergeValue(B180)</f>
        <v>#NAME?</v>
      </c>
      <c r="M180" s="693" t="s">
        <v>16</v>
      </c>
      <c r="N180" s="717"/>
      <c r="O180" s="1300"/>
      <c r="P180" s="1301"/>
      <c r="Q180" s="1301"/>
      <c r="R180" s="1301"/>
      <c r="S180" s="1301"/>
      <c r="T180" s="1301"/>
      <c r="U180" s="1301"/>
      <c r="V180" s="1301"/>
      <c r="W180" s="1302"/>
      <c r="X180" s="718" t="s">
        <v>477</v>
      </c>
      <c r="Y180" s="720"/>
      <c r="Z180" s="720"/>
      <c r="AA180" s="720"/>
      <c r="AB180" s="720"/>
      <c r="AC180" s="720"/>
      <c r="AD180" s="720"/>
      <c r="AE180" s="720"/>
      <c r="AF180" s="720"/>
      <c r="AG180" s="720"/>
    </row>
    <row r="181" spans="1:47" s="686" customFormat="1" ht="22.5">
      <c r="A181" s="1245"/>
      <c r="B181" s="1245"/>
      <c r="C181" s="1245">
        <v>1</v>
      </c>
      <c r="D181" s="981"/>
      <c r="E181" s="981"/>
      <c r="F181" s="981"/>
      <c r="G181" s="986"/>
      <c r="H181" s="983"/>
      <c r="I181" s="989"/>
      <c r="J181" s="973"/>
      <c r="K181" s="972"/>
      <c r="L181" s="725" t="e">
        <f ca="1">mergeValue(A181) &amp;"."&amp; mergeValue(B181)&amp;"."&amp; mergeValue(C181)</f>
        <v>#NAME?</v>
      </c>
      <c r="M181" s="694" t="s">
        <v>7</v>
      </c>
      <c r="N181" s="717"/>
      <c r="O181" s="1300"/>
      <c r="P181" s="1301"/>
      <c r="Q181" s="1301"/>
      <c r="R181" s="1301"/>
      <c r="S181" s="1301"/>
      <c r="T181" s="1301"/>
      <c r="U181" s="1301"/>
      <c r="V181" s="1301"/>
      <c r="W181" s="1302"/>
      <c r="X181" s="718" t="s">
        <v>632</v>
      </c>
      <c r="Y181" s="720"/>
      <c r="Z181" s="720"/>
      <c r="AA181" s="720"/>
      <c r="AB181" s="720"/>
      <c r="AC181" s="720"/>
      <c r="AD181" s="720"/>
      <c r="AE181" s="720"/>
      <c r="AF181" s="720"/>
      <c r="AG181" s="720"/>
    </row>
    <row r="182" spans="1:47" s="686" customFormat="1" ht="22.5">
      <c r="A182" s="1245"/>
      <c r="B182" s="1245"/>
      <c r="C182" s="1245"/>
      <c r="D182" s="1245">
        <v>1</v>
      </c>
      <c r="E182" s="981"/>
      <c r="F182" s="981"/>
      <c r="G182" s="986"/>
      <c r="H182" s="983"/>
      <c r="I182" s="989"/>
      <c r="J182" s="987"/>
      <c r="K182" s="972"/>
      <c r="L182" s="725" t="e">
        <f ca="1">mergeValue(A182) &amp;"."&amp; mergeValue(B182)&amp;"."&amp; mergeValue(C182)&amp;"."&amp; mergeValue(D182)</f>
        <v>#NAME?</v>
      </c>
      <c r="M182" s="695" t="s">
        <v>22</v>
      </c>
      <c r="N182" s="717"/>
      <c r="O182" s="1300"/>
      <c r="P182" s="1301"/>
      <c r="Q182" s="1301"/>
      <c r="R182" s="1301"/>
      <c r="S182" s="1301"/>
      <c r="T182" s="1301"/>
      <c r="U182" s="1301"/>
      <c r="V182" s="1301"/>
      <c r="W182" s="1302"/>
      <c r="X182" s="718" t="s">
        <v>686</v>
      </c>
      <c r="Y182" s="720"/>
      <c r="Z182" s="720"/>
      <c r="AA182" s="720"/>
      <c r="AB182" s="720"/>
      <c r="AC182" s="720"/>
      <c r="AD182" s="720"/>
      <c r="AE182" s="720"/>
      <c r="AF182" s="720"/>
      <c r="AG182" s="720"/>
    </row>
    <row r="183" spans="1:47" s="686" customFormat="1" ht="56.25" customHeight="1">
      <c r="A183" s="1245"/>
      <c r="B183" s="1245"/>
      <c r="C183" s="1245"/>
      <c r="D183" s="1245"/>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687</v>
      </c>
      <c r="Y183" s="720" t="e">
        <f ca="1">strCheckDateTwo(N183:W183)</f>
        <v>#NAME?</v>
      </c>
      <c r="Z183" s="720"/>
      <c r="AA183" s="720"/>
      <c r="AB183" s="720"/>
      <c r="AC183" s="720"/>
      <c r="AD183" s="720"/>
      <c r="AE183" s="720"/>
      <c r="AF183" s="720"/>
      <c r="AG183" s="720"/>
    </row>
    <row r="184" spans="1:47" s="686" customFormat="1" ht="14.25" hidden="1" customHeight="1">
      <c r="A184" s="1245"/>
      <c r="B184" s="1245"/>
      <c r="C184" s="1245"/>
      <c r="D184" s="1245"/>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5"/>
      <c r="B185" s="1245"/>
      <c r="C185" s="1245"/>
      <c r="D185" s="1245"/>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5"/>
      <c r="B186" s="1245"/>
      <c r="C186" s="1245"/>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5"/>
      <c r="B187" s="1245"/>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5"/>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5">
        <v>1</v>
      </c>
      <c r="B193" s="1016"/>
      <c r="C193" s="1016"/>
      <c r="D193" s="1016"/>
      <c r="E193" s="1016"/>
      <c r="F193" s="1009"/>
      <c r="G193" s="1015"/>
      <c r="H193" s="1015"/>
      <c r="I193" s="997"/>
      <c r="J193" s="996"/>
      <c r="K193" s="996"/>
      <c r="L193" s="725" t="e">
        <f ca="1">mergeValue(A193)</f>
        <v>#NAME?</v>
      </c>
      <c r="M193" s="642" t="s">
        <v>20</v>
      </c>
      <c r="N193" s="1328"/>
      <c r="O193" s="1329"/>
      <c r="P193" s="1329"/>
      <c r="Q193" s="1329"/>
      <c r="R193" s="1329"/>
      <c r="S193" s="1329"/>
      <c r="T193" s="1329"/>
      <c r="U193" s="1329"/>
      <c r="V193" s="1329"/>
      <c r="W193" s="1329"/>
      <c r="X193" s="1329"/>
      <c r="Y193" s="1329"/>
      <c r="Z193" s="1329"/>
      <c r="AA193" s="1329"/>
      <c r="AB193" s="1329"/>
      <c r="AC193" s="1329"/>
      <c r="AD193" s="1329"/>
      <c r="AE193" s="1329"/>
      <c r="AF193" s="1330"/>
      <c r="AG193" s="718" t="s">
        <v>476</v>
      </c>
      <c r="AH193" s="720"/>
      <c r="AI193" s="720"/>
      <c r="AJ193" s="720"/>
      <c r="AK193" s="720"/>
      <c r="AL193" s="720"/>
      <c r="AM193" s="720"/>
      <c r="AN193" s="720"/>
      <c r="AO193" s="720"/>
      <c r="AP193" s="720"/>
      <c r="AQ193" s="720"/>
      <c r="AR193" s="720"/>
    </row>
    <row r="194" spans="1:46" s="686" customFormat="1" ht="22.5">
      <c r="A194" s="1245"/>
      <c r="B194" s="1245">
        <v>1</v>
      </c>
      <c r="C194" s="1016"/>
      <c r="D194" s="1016"/>
      <c r="E194" s="1016"/>
      <c r="F194" s="1009"/>
      <c r="G194" s="1018"/>
      <c r="H194" s="1019"/>
      <c r="I194" s="998"/>
      <c r="J194" s="993"/>
      <c r="K194" s="991"/>
      <c r="L194" s="725" t="e">
        <f ca="1">mergeValue(A194) &amp;"."&amp; mergeValue(B194)</f>
        <v>#NAME?</v>
      </c>
      <c r="M194" s="693" t="s">
        <v>16</v>
      </c>
      <c r="N194" s="1325"/>
      <c r="O194" s="1326"/>
      <c r="P194" s="1326"/>
      <c r="Q194" s="1326"/>
      <c r="R194" s="1326"/>
      <c r="S194" s="1326"/>
      <c r="T194" s="1326"/>
      <c r="U194" s="1326"/>
      <c r="V194" s="1326"/>
      <c r="W194" s="1326"/>
      <c r="X194" s="1326"/>
      <c r="Y194" s="1326"/>
      <c r="Z194" s="1326"/>
      <c r="AA194" s="1326"/>
      <c r="AB194" s="1326"/>
      <c r="AC194" s="1326"/>
      <c r="AD194" s="1326"/>
      <c r="AE194" s="1326"/>
      <c r="AF194" s="1327"/>
      <c r="AG194" s="718" t="s">
        <v>477</v>
      </c>
      <c r="AH194" s="720"/>
      <c r="AI194" s="720"/>
      <c r="AJ194" s="720"/>
      <c r="AK194" s="720"/>
      <c r="AL194" s="720"/>
      <c r="AM194" s="720"/>
      <c r="AN194" s="720"/>
      <c r="AO194" s="720"/>
      <c r="AP194" s="720"/>
      <c r="AQ194" s="720"/>
      <c r="AR194" s="720"/>
    </row>
    <row r="195" spans="1:46" s="686" customFormat="1" ht="22.5">
      <c r="A195" s="1245"/>
      <c r="B195" s="1245"/>
      <c r="C195" s="1245">
        <v>1</v>
      </c>
      <c r="D195" s="1016"/>
      <c r="E195" s="1016"/>
      <c r="F195" s="1009"/>
      <c r="G195" s="1018"/>
      <c r="H195" s="1019"/>
      <c r="I195" s="998"/>
      <c r="J195" s="993"/>
      <c r="K195" s="991"/>
      <c r="L195" s="725" t="e">
        <f ca="1">mergeValue(A195) &amp;"."&amp; mergeValue(B195)&amp;"."&amp; mergeValue(C195)</f>
        <v>#NAME?</v>
      </c>
      <c r="M195" s="694" t="s">
        <v>7</v>
      </c>
      <c r="N195" s="1325"/>
      <c r="O195" s="1326"/>
      <c r="P195" s="1326"/>
      <c r="Q195" s="1326"/>
      <c r="R195" s="1326"/>
      <c r="S195" s="1326"/>
      <c r="T195" s="1326"/>
      <c r="U195" s="1326"/>
      <c r="V195" s="1326"/>
      <c r="W195" s="1326"/>
      <c r="X195" s="1326"/>
      <c r="Y195" s="1326"/>
      <c r="Z195" s="1326"/>
      <c r="AA195" s="1326"/>
      <c r="AB195" s="1326"/>
      <c r="AC195" s="1326"/>
      <c r="AD195" s="1326"/>
      <c r="AE195" s="1326"/>
      <c r="AF195" s="1327"/>
      <c r="AG195" s="718" t="s">
        <v>632</v>
      </c>
      <c r="AH195" s="720"/>
      <c r="AI195" s="720"/>
      <c r="AJ195" s="720"/>
      <c r="AK195" s="720"/>
      <c r="AL195" s="720"/>
      <c r="AM195" s="720"/>
      <c r="AN195" s="720"/>
      <c r="AO195" s="720"/>
      <c r="AP195" s="720"/>
      <c r="AQ195" s="720"/>
      <c r="AR195" s="720"/>
    </row>
    <row r="196" spans="1:46" s="686" customFormat="1" ht="15" customHeight="1">
      <c r="A196" s="1245"/>
      <c r="B196" s="1245"/>
      <c r="C196" s="1245"/>
      <c r="D196" s="1245">
        <v>1</v>
      </c>
      <c r="E196" s="1016"/>
      <c r="F196" s="1009"/>
      <c r="G196" s="1018"/>
      <c r="H196" s="1019"/>
      <c r="I196" s="998"/>
      <c r="J196" s="993"/>
      <c r="K196" s="991"/>
      <c r="L196" s="725" t="e">
        <f ca="1">mergeValue(A196) &amp;"."&amp; mergeValue(B196)&amp;"."&amp; mergeValue(C196)&amp;"."&amp; mergeValue(D196)</f>
        <v>#NAME?</v>
      </c>
      <c r="M196" s="695" t="s">
        <v>22</v>
      </c>
      <c r="N196" s="1325"/>
      <c r="O196" s="1326"/>
      <c r="P196" s="1326"/>
      <c r="Q196" s="1326"/>
      <c r="R196" s="1326"/>
      <c r="S196" s="1326"/>
      <c r="T196" s="1326"/>
      <c r="U196" s="1326"/>
      <c r="V196" s="1326"/>
      <c r="W196" s="1326"/>
      <c r="X196" s="1326"/>
      <c r="Y196" s="1326"/>
      <c r="Z196" s="1326"/>
      <c r="AA196" s="1326"/>
      <c r="AB196" s="1326"/>
      <c r="AC196" s="1326"/>
      <c r="AD196" s="1326"/>
      <c r="AE196" s="1326"/>
      <c r="AF196" s="1327"/>
      <c r="AG196" s="718" t="s">
        <v>679</v>
      </c>
      <c r="AH196" s="720"/>
      <c r="AI196" s="720"/>
      <c r="AJ196" s="720"/>
      <c r="AK196" s="720"/>
      <c r="AL196" s="720"/>
      <c r="AM196" s="720"/>
      <c r="AN196" s="720"/>
      <c r="AO196" s="720"/>
      <c r="AP196" s="720"/>
      <c r="AQ196" s="720"/>
      <c r="AR196" s="720"/>
    </row>
    <row r="197" spans="1:46" s="686" customFormat="1" ht="17.100000000000001" customHeight="1">
      <c r="A197" s="1245"/>
      <c r="B197" s="1245"/>
      <c r="C197" s="1245"/>
      <c r="D197" s="1245"/>
      <c r="E197" s="1245">
        <v>1</v>
      </c>
      <c r="F197" s="1009"/>
      <c r="G197" s="1018"/>
      <c r="H197" s="1019"/>
      <c r="I197" s="1020"/>
      <c r="J197" s="1010"/>
      <c r="K197" s="1155"/>
      <c r="L197" s="1289" t="e">
        <f ca="1">mergeValue(A197) &amp;"."&amp; mergeValue(B197)&amp;"."&amp; mergeValue(C197)&amp;"."&amp; mergeValue(D197)&amp;"."&amp; mergeValue(E197)</f>
        <v>#NAME?</v>
      </c>
      <c r="M197" s="1290"/>
      <c r="N197" s="1241" t="s">
        <v>85</v>
      </c>
      <c r="O197" s="1284"/>
      <c r="P197" s="1280">
        <v>1</v>
      </c>
      <c r="Q197" s="1306"/>
      <c r="R197" s="1241" t="s">
        <v>85</v>
      </c>
      <c r="S197" s="1284"/>
      <c r="T197" s="1280">
        <v>1</v>
      </c>
      <c r="U197" s="1306"/>
      <c r="V197" s="1241" t="s">
        <v>85</v>
      </c>
      <c r="W197" s="702"/>
      <c r="X197" s="690">
        <v>1</v>
      </c>
      <c r="Y197" s="1097"/>
      <c r="Z197" s="672"/>
      <c r="AA197" s="672"/>
      <c r="AB197" s="1251"/>
      <c r="AC197" s="1241" t="s">
        <v>84</v>
      </c>
      <c r="AD197" s="1251"/>
      <c r="AE197" s="1241" t="s">
        <v>84</v>
      </c>
      <c r="AF197" s="716"/>
      <c r="AG197" s="1277" t="s">
        <v>680</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5"/>
      <c r="B198" s="1245"/>
      <c r="C198" s="1245"/>
      <c r="D198" s="1245"/>
      <c r="E198" s="1245"/>
      <c r="F198" s="1009"/>
      <c r="G198" s="1018"/>
      <c r="H198" s="1019"/>
      <c r="I198" s="1020"/>
      <c r="J198" s="1010"/>
      <c r="K198" s="1155"/>
      <c r="L198" s="1289"/>
      <c r="M198" s="1290"/>
      <c r="N198" s="1241"/>
      <c r="O198" s="1284"/>
      <c r="P198" s="1280"/>
      <c r="Q198" s="1306"/>
      <c r="R198" s="1241"/>
      <c r="S198" s="1284"/>
      <c r="T198" s="1280"/>
      <c r="U198" s="1306"/>
      <c r="V198" s="1241"/>
      <c r="W198" s="727"/>
      <c r="X198" s="706"/>
      <c r="Y198" s="706"/>
      <c r="Z198" s="708"/>
      <c r="AA198" s="604" t="str">
        <f>AB197 &amp; "-" &amp; AD197</f>
        <v>-</v>
      </c>
      <c r="AB198" s="1240"/>
      <c r="AC198" s="1241"/>
      <c r="AD198" s="1240"/>
      <c r="AE198" s="1241"/>
      <c r="AF198" s="674"/>
      <c r="AG198" s="1278"/>
      <c r="AH198" s="720"/>
      <c r="AI198" s="723"/>
      <c r="AJ198" s="723"/>
      <c r="AK198" s="723"/>
      <c r="AL198" s="723"/>
      <c r="AM198" s="723"/>
      <c r="AN198" s="723"/>
      <c r="AO198" s="720"/>
      <c r="AP198" s="720"/>
      <c r="AQ198" s="720"/>
      <c r="AR198" s="720"/>
    </row>
    <row r="199" spans="1:46" s="686" customFormat="1" ht="17.100000000000001" customHeight="1">
      <c r="A199" s="1245"/>
      <c r="B199" s="1245"/>
      <c r="C199" s="1245"/>
      <c r="D199" s="1245"/>
      <c r="E199" s="1245"/>
      <c r="F199" s="1009"/>
      <c r="G199" s="1018"/>
      <c r="H199" s="1019"/>
      <c r="I199" s="1020"/>
      <c r="J199" s="1010"/>
      <c r="K199" s="1155"/>
      <c r="L199" s="1289"/>
      <c r="M199" s="1290"/>
      <c r="N199" s="1241"/>
      <c r="O199" s="1284"/>
      <c r="P199" s="1280"/>
      <c r="Q199" s="1306"/>
      <c r="R199" s="1241"/>
      <c r="S199" s="603"/>
      <c r="T199" s="699"/>
      <c r="U199" s="706"/>
      <c r="V199" s="707"/>
      <c r="W199" s="707"/>
      <c r="X199" s="707"/>
      <c r="Y199" s="707"/>
      <c r="Z199" s="708"/>
      <c r="AA199" s="708"/>
      <c r="AB199" s="709"/>
      <c r="AC199" s="705"/>
      <c r="AD199" s="705"/>
      <c r="AE199" s="709"/>
      <c r="AF199" s="705"/>
      <c r="AG199" s="1278"/>
      <c r="AH199" s="720"/>
      <c r="AI199" s="723"/>
      <c r="AJ199" s="723"/>
      <c r="AK199" s="723"/>
      <c r="AL199" s="723"/>
      <c r="AM199" s="723"/>
      <c r="AN199" s="723"/>
      <c r="AO199" s="720"/>
      <c r="AP199" s="720"/>
      <c r="AQ199" s="720"/>
      <c r="AR199" s="720"/>
    </row>
    <row r="200" spans="1:46" s="686" customFormat="1" ht="17.100000000000001" customHeight="1">
      <c r="A200" s="1245"/>
      <c r="B200" s="1245"/>
      <c r="C200" s="1245"/>
      <c r="D200" s="1245"/>
      <c r="E200" s="1245"/>
      <c r="F200" s="1009"/>
      <c r="G200" s="1018"/>
      <c r="H200" s="1019"/>
      <c r="I200" s="1020"/>
      <c r="J200" s="1010"/>
      <c r="K200" s="1155"/>
      <c r="L200" s="1289"/>
      <c r="M200" s="1290"/>
      <c r="N200" s="1241"/>
      <c r="O200" s="710"/>
      <c r="P200" s="712"/>
      <c r="Q200" s="711"/>
      <c r="R200" s="707"/>
      <c r="S200" s="707"/>
      <c r="T200" s="707"/>
      <c r="U200" s="707"/>
      <c r="V200" s="707"/>
      <c r="W200" s="707"/>
      <c r="X200" s="707"/>
      <c r="Y200" s="707"/>
      <c r="Z200" s="708"/>
      <c r="AA200" s="708"/>
      <c r="AB200" s="709"/>
      <c r="AC200" s="705"/>
      <c r="AD200" s="705"/>
      <c r="AE200" s="709"/>
      <c r="AF200" s="705"/>
      <c r="AG200" s="1278"/>
      <c r="AH200" s="720"/>
      <c r="AI200" s="723"/>
      <c r="AJ200" s="723"/>
      <c r="AK200" s="723"/>
      <c r="AL200" s="723"/>
      <c r="AM200" s="723"/>
      <c r="AN200" s="723"/>
      <c r="AO200" s="720"/>
      <c r="AP200" s="720"/>
      <c r="AQ200" s="720"/>
      <c r="AR200" s="720"/>
    </row>
    <row r="201" spans="1:46" s="685" customFormat="1" ht="15" customHeight="1">
      <c r="A201" s="1245"/>
      <c r="B201" s="1245"/>
      <c r="C201" s="1245"/>
      <c r="D201" s="1245"/>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9"/>
      <c r="AH201" s="722"/>
      <c r="AI201" s="722"/>
      <c r="AJ201" s="724"/>
      <c r="AK201" s="724"/>
      <c r="AL201" s="724"/>
      <c r="AM201" s="724"/>
      <c r="AN201" s="724"/>
      <c r="AO201" s="722"/>
      <c r="AP201" s="722"/>
      <c r="AQ201" s="722"/>
      <c r="AR201" s="722"/>
    </row>
    <row r="202" spans="1:46" s="685" customFormat="1" ht="15" customHeight="1">
      <c r="A202" s="1245"/>
      <c r="B202" s="1245"/>
      <c r="C202" s="1245"/>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5"/>
      <c r="B203" s="1245"/>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5"/>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7"/>
      <c r="R207" s="157"/>
      <c r="S207" s="157"/>
      <c r="T207" s="157"/>
      <c r="U207" s="1247"/>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7"/>
      <c r="R208" s="157"/>
      <c r="S208" s="157"/>
      <c r="T208" s="157"/>
      <c r="U208" s="1247"/>
      <c r="V208" s="157"/>
      <c r="W208" s="157"/>
      <c r="X208" s="157"/>
      <c r="Y208" s="157"/>
      <c r="Z208" s="157"/>
      <c r="AA208" s="157"/>
      <c r="AB208" s="157"/>
      <c r="AC208" s="157"/>
    </row>
    <row r="209" spans="1:83" ht="15" customHeight="1">
      <c r="G209" s="156"/>
      <c r="H209" s="157"/>
      <c r="I209" s="157"/>
      <c r="J209" s="85"/>
      <c r="K209" s="157"/>
      <c r="L209" s="157"/>
      <c r="M209" s="157"/>
      <c r="N209" s="157"/>
      <c r="O209" s="157"/>
      <c r="Q209" s="1247"/>
      <c r="V209" s="157"/>
      <c r="W209" s="157"/>
      <c r="X209" s="157"/>
      <c r="Z209" s="157"/>
      <c r="AA209" s="157"/>
      <c r="AB209" s="157"/>
      <c r="AC209" s="731"/>
      <c r="AD209" s="157"/>
    </row>
    <row r="210" spans="1:83" ht="15" customHeight="1">
      <c r="G210" s="156"/>
      <c r="H210" s="157"/>
      <c r="I210" s="157"/>
      <c r="J210" s="85"/>
      <c r="K210" s="157"/>
      <c r="L210" s="157"/>
      <c r="M210" s="157"/>
      <c r="N210" s="157"/>
      <c r="O210" s="157"/>
      <c r="Q210" s="224"/>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31" t="s">
        <v>85</v>
      </c>
      <c r="O211" s="1284"/>
      <c r="P211" s="1280">
        <v>1</v>
      </c>
      <c r="Q211" s="1303"/>
      <c r="R211" s="1241" t="s">
        <v>84</v>
      </c>
      <c r="S211" s="1332"/>
      <c r="T211" s="1323">
        <v>1</v>
      </c>
      <c r="U211" s="1248"/>
      <c r="V211" s="1241"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31"/>
      <c r="O212" s="1284"/>
      <c r="P212" s="1280"/>
      <c r="Q212" s="1303"/>
      <c r="R212" s="1241"/>
      <c r="S212" s="1333"/>
      <c r="T212" s="1324"/>
      <c r="U212" s="1248"/>
      <c r="V212" s="1241"/>
      <c r="W212" s="737"/>
      <c r="X212" s="737"/>
      <c r="Y212" s="737" t="s">
        <v>712</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31"/>
      <c r="O213" s="1284"/>
      <c r="P213" s="1280"/>
      <c r="Q213" s="1303"/>
      <c r="R213" s="1241"/>
      <c r="S213" s="734"/>
      <c r="T213" s="734"/>
      <c r="U213" s="737" t="s">
        <v>713</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41"/>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745</v>
      </c>
      <c r="V218" s="158"/>
      <c r="X218" s="216"/>
      <c r="Y218" s="216"/>
      <c r="Z218" s="216"/>
      <c r="AA218" s="216"/>
      <c r="AB218" s="216"/>
      <c r="AC218" s="216"/>
      <c r="AD218" s="216"/>
      <c r="AE218" s="216"/>
      <c r="AF218" s="216"/>
      <c r="AG218" s="216"/>
      <c r="AH218" s="216"/>
      <c r="AI218" s="216"/>
      <c r="AJ218" s="216"/>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5">
        <v>1</v>
      </c>
      <c r="B220" s="884"/>
      <c r="C220" s="884"/>
      <c r="D220" s="884"/>
      <c r="E220" s="885"/>
      <c r="F220" s="886"/>
      <c r="G220" s="886"/>
      <c r="H220" s="886"/>
      <c r="I220" s="887"/>
      <c r="J220" s="882"/>
      <c r="K220" s="889"/>
      <c r="L220" s="782" t="e">
        <f ca="1">mergeValue(A220)</f>
        <v>#NAME?</v>
      </c>
      <c r="M220" s="642" t="s">
        <v>20</v>
      </c>
      <c r="N220" s="647"/>
      <c r="O220" s="1255"/>
      <c r="P220" s="1256"/>
      <c r="Q220" s="1256"/>
      <c r="R220" s="1256"/>
      <c r="S220" s="1256"/>
      <c r="T220" s="1256"/>
      <c r="U220" s="1256"/>
      <c r="V220" s="1257"/>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5"/>
      <c r="B221" s="1245">
        <v>1</v>
      </c>
      <c r="C221" s="884"/>
      <c r="D221" s="884"/>
      <c r="E221" s="886"/>
      <c r="F221" s="886"/>
      <c r="G221" s="886"/>
      <c r="H221" s="886"/>
      <c r="I221" s="881"/>
      <c r="J221" s="880"/>
      <c r="K221" s="883"/>
      <c r="L221" s="782" t="e">
        <f ca="1">mergeValue(A221) &amp;"."&amp; mergeValue(B221)</f>
        <v>#NAME?</v>
      </c>
      <c r="M221" s="693" t="s">
        <v>16</v>
      </c>
      <c r="N221" s="647"/>
      <c r="O221" s="1255"/>
      <c r="P221" s="1256"/>
      <c r="Q221" s="1256"/>
      <c r="R221" s="1256"/>
      <c r="S221" s="1256"/>
      <c r="T221" s="1256"/>
      <c r="U221" s="1256"/>
      <c r="V221" s="1257"/>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5"/>
      <c r="B222" s="1245"/>
      <c r="C222" s="1245">
        <v>1</v>
      </c>
      <c r="D222" s="884"/>
      <c r="E222" s="886"/>
      <c r="F222" s="886"/>
      <c r="G222" s="886"/>
      <c r="H222" s="886"/>
      <c r="I222" s="888"/>
      <c r="J222" s="880"/>
      <c r="K222" s="883"/>
      <c r="L222" s="782" t="e">
        <f ca="1">mergeValue(A222) &amp;"."&amp; mergeValue(B222)&amp;"."&amp; mergeValue(C222)</f>
        <v>#NAME?</v>
      </c>
      <c r="M222" s="694" t="s">
        <v>7</v>
      </c>
      <c r="N222" s="647"/>
      <c r="O222" s="1255"/>
      <c r="P222" s="1256"/>
      <c r="Q222" s="1256"/>
      <c r="R222" s="1256"/>
      <c r="S222" s="1256"/>
      <c r="T222" s="1256"/>
      <c r="U222" s="1256"/>
      <c r="V222" s="1257"/>
      <c r="W222" s="631" t="s">
        <v>632</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5"/>
      <c r="B223" s="1245"/>
      <c r="C223" s="1245"/>
      <c r="D223" s="1245">
        <v>1</v>
      </c>
      <c r="E223" s="886"/>
      <c r="F223" s="886"/>
      <c r="G223" s="886"/>
      <c r="H223" s="886"/>
      <c r="I223" s="888"/>
      <c r="J223" s="880"/>
      <c r="K223" s="883"/>
      <c r="L223" s="782" t="e">
        <f ca="1">mergeValue(A223) &amp;"."&amp; mergeValue(B223)&amp;"."&amp; mergeValue(C223)&amp;"."&amp; mergeValue(D223)</f>
        <v>#NAME?</v>
      </c>
      <c r="M223" s="695" t="s">
        <v>22</v>
      </c>
      <c r="N223" s="647"/>
      <c r="O223" s="1255"/>
      <c r="P223" s="1256"/>
      <c r="Q223" s="1256"/>
      <c r="R223" s="1256"/>
      <c r="S223" s="1256"/>
      <c r="T223" s="1256"/>
      <c r="U223" s="1256"/>
      <c r="V223" s="1257"/>
      <c r="W223" s="631" t="s">
        <v>633</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5"/>
      <c r="B224" s="1245"/>
      <c r="C224" s="1245"/>
      <c r="D224" s="1245"/>
      <c r="E224" s="1245">
        <v>1</v>
      </c>
      <c r="F224" s="886"/>
      <c r="G224" s="886"/>
      <c r="H224" s="884">
        <v>1</v>
      </c>
      <c r="I224" s="1245">
        <v>1</v>
      </c>
      <c r="J224" s="886"/>
      <c r="K224" s="891"/>
      <c r="L224" s="782" t="e">
        <f ca="1">mergeValue(A224) &amp;"."&amp; mergeValue(B224)&amp;"."&amp; mergeValue(C224)&amp;"."&amp; mergeValue(D224)&amp;"."&amp; mergeValue(E224)</f>
        <v>#NAME?</v>
      </c>
      <c r="M224" s="555" t="s">
        <v>9</v>
      </c>
      <c r="N224" s="647"/>
      <c r="O224" s="1248"/>
      <c r="P224" s="1249"/>
      <c r="Q224" s="1249"/>
      <c r="R224" s="1249"/>
      <c r="S224" s="1249"/>
      <c r="T224" s="1249"/>
      <c r="U224" s="1249"/>
      <c r="V224" s="1250"/>
      <c r="W224" s="631" t="s">
        <v>637</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99" s="800" customFormat="1" ht="90">
      <c r="A225" s="1245"/>
      <c r="B225" s="1245"/>
      <c r="C225" s="1245"/>
      <c r="D225" s="1245"/>
      <c r="E225" s="1245"/>
      <c r="F225" s="1245">
        <v>1</v>
      </c>
      <c r="G225" s="884"/>
      <c r="H225" s="884"/>
      <c r="I225" s="1245"/>
      <c r="J225" s="1245">
        <v>1</v>
      </c>
      <c r="K225" s="892"/>
      <c r="L225" s="782" t="e">
        <f ca="1">mergeValue(A225) &amp;"."&amp; mergeValue(B225)&amp;"."&amp; mergeValue(C225)&amp;"."&amp; mergeValue(D225)&amp;"."&amp; mergeValue(E225)&amp;"."&amp; mergeValue(F225)</f>
        <v>#NAME?</v>
      </c>
      <c r="M225" s="556" t="s">
        <v>10</v>
      </c>
      <c r="N225" s="647"/>
      <c r="O225" s="1248"/>
      <c r="P225" s="1249"/>
      <c r="Q225" s="1249"/>
      <c r="R225" s="1249"/>
      <c r="S225" s="1249"/>
      <c r="T225" s="1249"/>
      <c r="U225" s="1249"/>
      <c r="V225" s="1250"/>
      <c r="W225" s="631" t="s">
        <v>635</v>
      </c>
      <c r="X225" s="809"/>
      <c r="Y225" s="830"/>
      <c r="Z225" s="830" t="str">
        <f t="shared" si="3"/>
        <v>Группа потребителей</v>
      </c>
      <c r="AA225" s="830"/>
      <c r="AB225" s="830"/>
      <c r="AC225" s="830"/>
      <c r="AD225" s="809"/>
      <c r="AE225" s="809"/>
      <c r="AF225" s="809"/>
      <c r="AG225" s="809"/>
      <c r="AH225" s="809"/>
      <c r="AI225" s="809"/>
      <c r="AJ225" s="809"/>
    </row>
    <row r="226" spans="1:99" s="800" customFormat="1" ht="195.75" customHeight="1">
      <c r="A226" s="1245"/>
      <c r="B226" s="1245"/>
      <c r="C226" s="1245"/>
      <c r="D226" s="1245"/>
      <c r="E226" s="1245"/>
      <c r="F226" s="1245"/>
      <c r="G226" s="884">
        <v>1</v>
      </c>
      <c r="H226" s="884"/>
      <c r="I226" s="1245"/>
      <c r="J226" s="1245"/>
      <c r="K226" s="892">
        <v>1</v>
      </c>
      <c r="L226" s="782" t="e">
        <f ca="1">mergeValue(A226) &amp;"."&amp; mergeValue(B226)&amp;"."&amp; mergeValue(C226)&amp;"."&amp; mergeValue(D226)&amp;"."&amp; mergeValue(E226)&amp;"."&amp; mergeValue(F226)&amp;"."&amp; mergeValue(G226)</f>
        <v>#NAME?</v>
      </c>
      <c r="M226" s="1070"/>
      <c r="N226" s="647"/>
      <c r="O226" s="764"/>
      <c r="P226" s="764"/>
      <c r="Q226" s="764"/>
      <c r="R226" s="1240"/>
      <c r="S226" s="1241" t="s">
        <v>84</v>
      </c>
      <c r="T226" s="1240"/>
      <c r="U226" s="1241" t="s">
        <v>84</v>
      </c>
      <c r="V226" s="764"/>
      <c r="W226" s="1215" t="s">
        <v>654</v>
      </c>
      <c r="X226" s="809" t="e">
        <f ca="1">strCheckDate(O227:V227)</f>
        <v>#NAME?</v>
      </c>
      <c r="Y226" s="830"/>
      <c r="Z226" s="830" t="str">
        <f t="shared" si="3"/>
        <v/>
      </c>
      <c r="AA226" s="830"/>
      <c r="AB226" s="830"/>
      <c r="AC226" s="830"/>
      <c r="AD226" s="809"/>
      <c r="AE226" s="809"/>
      <c r="AF226" s="809"/>
      <c r="AG226" s="809"/>
      <c r="AH226" s="809"/>
      <c r="AI226" s="809"/>
      <c r="AJ226" s="809"/>
    </row>
    <row r="227" spans="1:99" s="800" customFormat="1" ht="14.25" hidden="1" customHeight="1">
      <c r="A227" s="1245"/>
      <c r="B227" s="1245"/>
      <c r="C227" s="1245"/>
      <c r="D227" s="1245"/>
      <c r="E227" s="1245"/>
      <c r="F227" s="1245"/>
      <c r="G227" s="884"/>
      <c r="H227" s="884"/>
      <c r="I227" s="1245"/>
      <c r="J227" s="1245"/>
      <c r="K227" s="892"/>
      <c r="L227" s="801"/>
      <c r="M227" s="647"/>
      <c r="N227" s="647"/>
      <c r="O227" s="764"/>
      <c r="P227" s="764"/>
      <c r="Q227" s="770" t="str">
        <f>R226 &amp; "-" &amp; T226</f>
        <v>-</v>
      </c>
      <c r="R227" s="1240"/>
      <c r="S227" s="1241"/>
      <c r="T227" s="1240"/>
      <c r="U227" s="1241"/>
      <c r="V227" s="764"/>
      <c r="W227" s="1215"/>
      <c r="X227" s="809"/>
      <c r="Y227" s="830"/>
      <c r="Z227" s="830" t="str">
        <f t="shared" si="3"/>
        <v/>
      </c>
      <c r="AA227" s="830"/>
      <c r="AB227" s="830"/>
      <c r="AC227" s="830"/>
      <c r="AD227" s="809"/>
      <c r="AE227" s="809"/>
      <c r="AF227" s="809"/>
      <c r="AG227" s="809"/>
      <c r="AH227" s="809"/>
      <c r="AI227" s="809"/>
      <c r="AJ227" s="809"/>
    </row>
    <row r="228" spans="1:99" s="800" customFormat="1" ht="15" customHeight="1">
      <c r="A228" s="1245"/>
      <c r="B228" s="1245"/>
      <c r="C228" s="1245"/>
      <c r="D228" s="1245"/>
      <c r="E228" s="1245"/>
      <c r="F228" s="1245"/>
      <c r="G228" s="886"/>
      <c r="H228" s="884"/>
      <c r="I228" s="1245"/>
      <c r="J228" s="1245"/>
      <c r="K228" s="891"/>
      <c r="L228" s="689"/>
      <c r="M228" s="558" t="s">
        <v>25</v>
      </c>
      <c r="N228" s="766"/>
      <c r="O228" s="766"/>
      <c r="P228" s="766"/>
      <c r="Q228" s="766"/>
      <c r="R228" s="766"/>
      <c r="S228" s="766"/>
      <c r="T228" s="766"/>
      <c r="U228" s="766"/>
      <c r="V228" s="763"/>
      <c r="W228" s="1215"/>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99" s="800" customFormat="1" ht="15" customHeight="1">
      <c r="A229" s="1245"/>
      <c r="B229" s="1245"/>
      <c r="C229" s="1245"/>
      <c r="D229" s="1245"/>
      <c r="E229" s="1245"/>
      <c r="F229" s="886"/>
      <c r="G229" s="886"/>
      <c r="H229" s="884"/>
      <c r="I229" s="1245"/>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99" s="800" customFormat="1" ht="15" customHeight="1">
      <c r="A230" s="1245"/>
      <c r="B230" s="1245"/>
      <c r="C230" s="1245"/>
      <c r="D230" s="1245"/>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99" s="800" customFormat="1" ht="15" customHeight="1">
      <c r="A231" s="1245"/>
      <c r="B231" s="1245"/>
      <c r="C231" s="1245"/>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99" s="800" customFormat="1" ht="15" customHeight="1">
      <c r="A232" s="1245"/>
      <c r="B232" s="1245"/>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99" s="800" customFormat="1" ht="15" customHeight="1">
      <c r="A233" s="1245"/>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99"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99" s="990" customFormat="1" ht="18.75" customHeight="1">
      <c r="X235" s="1011"/>
      <c r="Y235" s="1011"/>
      <c r="Z235" s="1011"/>
      <c r="AA235" s="1011"/>
      <c r="AB235" s="1011"/>
      <c r="AC235" s="1011"/>
      <c r="AD235" s="1011"/>
      <c r="AE235" s="1011"/>
      <c r="AF235" s="1011"/>
      <c r="AG235" s="1011"/>
      <c r="AH235" s="1011"/>
      <c r="AI235" s="1011"/>
      <c r="AJ235" s="1011"/>
    </row>
    <row r="236" spans="1:99" s="35" customFormat="1" ht="17.100000000000001" customHeight="1">
      <c r="G236" s="35" t="s">
        <v>13</v>
      </c>
      <c r="I236" s="35" t="s">
        <v>212</v>
      </c>
      <c r="V236" s="158"/>
      <c r="X236" s="216"/>
      <c r="Y236" s="216"/>
      <c r="Z236" s="216"/>
      <c r="AA236" s="216"/>
      <c r="AB236" s="216"/>
      <c r="AC236" s="216"/>
      <c r="AD236" s="216"/>
      <c r="AE236" s="216"/>
      <c r="AF236" s="216"/>
      <c r="AG236" s="216"/>
      <c r="AH236" s="216"/>
      <c r="AI236" s="216"/>
      <c r="AJ236" s="216"/>
    </row>
    <row r="237" spans="1:99"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99" s="991" customFormat="1" ht="22.5">
      <c r="A238" s="1245">
        <v>1</v>
      </c>
      <c r="B238" s="1016"/>
      <c r="C238" s="1016"/>
      <c r="D238" s="1016"/>
      <c r="E238" s="982"/>
      <c r="F238" s="1027"/>
      <c r="G238" s="1027"/>
      <c r="H238" s="1027"/>
      <c r="I238" s="984"/>
      <c r="J238" s="980"/>
      <c r="K238" s="964"/>
      <c r="L238" s="1031" t="e">
        <f ca="1">mergeValue(A238)</f>
        <v>#NAME?</v>
      </c>
      <c r="M238" s="642" t="s">
        <v>20</v>
      </c>
      <c r="N238" s="647"/>
      <c r="O238" s="1255"/>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c r="CB238" s="1256"/>
      <c r="CC238" s="1256"/>
      <c r="CD238" s="1256"/>
      <c r="CE238" s="1256"/>
      <c r="CF238" s="1256"/>
      <c r="CG238" s="1257"/>
      <c r="CH238" s="631" t="s">
        <v>476</v>
      </c>
      <c r="CI238" s="1009"/>
      <c r="CJ238" s="830"/>
      <c r="CK238" s="830" t="str">
        <f t="shared" ref="CK238:CK251" si="4">IF(M238="","",M238 )</f>
        <v>Наименование тарифа</v>
      </c>
      <c r="CL238" s="830"/>
      <c r="CM238" s="830"/>
      <c r="CN238" s="830"/>
      <c r="CO238" s="1009"/>
      <c r="CP238" s="1009"/>
      <c r="CQ238" s="1009"/>
      <c r="CR238" s="1009"/>
      <c r="CS238" s="1009"/>
      <c r="CT238" s="1009"/>
      <c r="CU238" s="1009"/>
    </row>
    <row r="239" spans="1:99" s="991" customFormat="1" ht="22.5">
      <c r="A239" s="1245"/>
      <c r="B239" s="1245">
        <v>1</v>
      </c>
      <c r="C239" s="1016"/>
      <c r="D239" s="1016"/>
      <c r="E239" s="1027"/>
      <c r="F239" s="1027"/>
      <c r="G239" s="1027"/>
      <c r="H239" s="1027"/>
      <c r="I239" s="1022"/>
      <c r="J239" s="955"/>
      <c r="K239" s="958"/>
      <c r="L239" s="1031" t="e">
        <f ca="1">mergeValue(A239) &amp;"."&amp; mergeValue(B239)</f>
        <v>#NAME?</v>
      </c>
      <c r="M239" s="693" t="s">
        <v>16</v>
      </c>
      <c r="N239" s="647"/>
      <c r="O239" s="1255"/>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c r="CB239" s="1256"/>
      <c r="CC239" s="1256"/>
      <c r="CD239" s="1256"/>
      <c r="CE239" s="1256"/>
      <c r="CF239" s="1256"/>
      <c r="CG239" s="1257"/>
      <c r="CH239" s="631" t="s">
        <v>477</v>
      </c>
      <c r="CI239" s="1009"/>
      <c r="CJ239" s="830"/>
      <c r="CK239" s="830" t="str">
        <f t="shared" si="4"/>
        <v>Территория действия тарифа</v>
      </c>
      <c r="CL239" s="830"/>
      <c r="CM239" s="830"/>
      <c r="CN239" s="830"/>
      <c r="CO239" s="1009"/>
      <c r="CP239" s="1009"/>
      <c r="CQ239" s="1009"/>
      <c r="CR239" s="1009"/>
      <c r="CS239" s="1009"/>
      <c r="CT239" s="1009"/>
      <c r="CU239" s="1009"/>
    </row>
    <row r="240" spans="1:99" s="991" customFormat="1" ht="22.5">
      <c r="A240" s="1245"/>
      <c r="B240" s="1245"/>
      <c r="C240" s="1245">
        <v>1</v>
      </c>
      <c r="D240" s="1016"/>
      <c r="E240" s="1027"/>
      <c r="F240" s="1027"/>
      <c r="G240" s="1027"/>
      <c r="H240" s="1027"/>
      <c r="I240" s="963"/>
      <c r="J240" s="955"/>
      <c r="K240" s="958"/>
      <c r="L240" s="1031" t="e">
        <f ca="1">mergeValue(A240) &amp;"."&amp; mergeValue(B240)&amp;"."&amp; mergeValue(C240)</f>
        <v>#NAME?</v>
      </c>
      <c r="M240" s="694" t="s">
        <v>7</v>
      </c>
      <c r="N240" s="647"/>
      <c r="O240" s="1255"/>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c r="CB240" s="1256"/>
      <c r="CC240" s="1256"/>
      <c r="CD240" s="1256"/>
      <c r="CE240" s="1256"/>
      <c r="CF240" s="1256"/>
      <c r="CG240" s="1257"/>
      <c r="CH240" s="631" t="s">
        <v>632</v>
      </c>
      <c r="CI240" s="1009"/>
      <c r="CJ240" s="830"/>
      <c r="CK240" s="830" t="str">
        <f t="shared" si="4"/>
        <v xml:space="preserve">Наименование системы теплоснабжения </v>
      </c>
      <c r="CL240" s="830"/>
      <c r="CM240" s="830"/>
      <c r="CN240" s="830"/>
      <c r="CO240" s="1009"/>
      <c r="CP240" s="1009"/>
      <c r="CQ240" s="1009"/>
      <c r="CR240" s="1009"/>
      <c r="CS240" s="1009"/>
      <c r="CT240" s="1009"/>
      <c r="CU240" s="1009"/>
    </row>
    <row r="241" spans="1:99" s="991" customFormat="1" ht="22.5">
      <c r="A241" s="1245"/>
      <c r="B241" s="1245"/>
      <c r="C241" s="1245"/>
      <c r="D241" s="1245">
        <v>1</v>
      </c>
      <c r="E241" s="1027"/>
      <c r="F241" s="1027"/>
      <c r="G241" s="1027"/>
      <c r="H241" s="1027"/>
      <c r="I241" s="963"/>
      <c r="J241" s="955"/>
      <c r="K241" s="958"/>
      <c r="L241" s="1031" t="e">
        <f ca="1">mergeValue(A241) &amp;"."&amp; mergeValue(B241)&amp;"."&amp; mergeValue(C241)&amp;"."&amp; mergeValue(D241)</f>
        <v>#NAME?</v>
      </c>
      <c r="M241" s="695" t="s">
        <v>22</v>
      </c>
      <c r="N241" s="647"/>
      <c r="O241" s="1255"/>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c r="CB241" s="1256"/>
      <c r="CC241" s="1256"/>
      <c r="CD241" s="1256"/>
      <c r="CE241" s="1256"/>
      <c r="CF241" s="1256"/>
      <c r="CG241" s="1257"/>
      <c r="CH241" s="631" t="s">
        <v>633</v>
      </c>
      <c r="CI241" s="1009"/>
      <c r="CJ241" s="830"/>
      <c r="CK241" s="830" t="str">
        <f t="shared" si="4"/>
        <v xml:space="preserve">Источник тепловой энергии  </v>
      </c>
      <c r="CL241" s="830"/>
      <c r="CM241" s="830"/>
      <c r="CN241" s="830"/>
      <c r="CO241" s="1009"/>
      <c r="CP241" s="1009"/>
      <c r="CQ241" s="1009"/>
      <c r="CR241" s="1009"/>
      <c r="CS241" s="1009"/>
      <c r="CT241" s="1009"/>
      <c r="CU241" s="1009"/>
    </row>
    <row r="242" spans="1:99" s="991" customFormat="1" ht="101.25">
      <c r="A242" s="1245"/>
      <c r="B242" s="1245"/>
      <c r="C242" s="1245"/>
      <c r="D242" s="1245"/>
      <c r="E242" s="1245">
        <v>1</v>
      </c>
      <c r="F242" s="1027"/>
      <c r="G242" s="1027"/>
      <c r="H242" s="1016">
        <v>1</v>
      </c>
      <c r="I242" s="1245">
        <v>1</v>
      </c>
      <c r="J242" s="1027"/>
      <c r="K242" s="966"/>
      <c r="L242" s="1031" t="e">
        <f ca="1">mergeValue(A242) &amp;"."&amp; mergeValue(B242)&amp;"."&amp; mergeValue(C242)&amp;"."&amp; mergeValue(D242)&amp;"."&amp; mergeValue(E242)</f>
        <v>#NAME?</v>
      </c>
      <c r="M242" s="555" t="s">
        <v>9</v>
      </c>
      <c r="N242" s="647"/>
      <c r="O242" s="1248"/>
      <c r="P242" s="1249"/>
      <c r="Q242" s="1249"/>
      <c r="R242" s="1249"/>
      <c r="S242" s="1249"/>
      <c r="T242" s="1249"/>
      <c r="U242" s="1249"/>
      <c r="V242" s="1249"/>
      <c r="W242" s="1249"/>
      <c r="X242" s="1249"/>
      <c r="Y242" s="1249"/>
      <c r="Z242" s="1249"/>
      <c r="AA242" s="1249"/>
      <c r="AB242" s="1249"/>
      <c r="AC242" s="1249"/>
      <c r="AD242" s="1249"/>
      <c r="AE242" s="1249"/>
      <c r="AF242" s="1249"/>
      <c r="AG242" s="1249"/>
      <c r="AH242" s="1249"/>
      <c r="AI242" s="1249"/>
      <c r="AJ242" s="1249"/>
      <c r="AK242" s="1249"/>
      <c r="AL242" s="1249"/>
      <c r="AM242" s="1249"/>
      <c r="AN242" s="1249"/>
      <c r="AO242" s="1249"/>
      <c r="AP242" s="1249"/>
      <c r="AQ242" s="1249"/>
      <c r="AR242" s="1249"/>
      <c r="AS242" s="1249"/>
      <c r="AT242" s="1249"/>
      <c r="AU242" s="1249"/>
      <c r="AV242" s="1249"/>
      <c r="AW242" s="1249"/>
      <c r="AX242" s="1249"/>
      <c r="AY242" s="1249"/>
      <c r="AZ242" s="1249"/>
      <c r="BA242" s="1249"/>
      <c r="BB242" s="1249"/>
      <c r="BC242" s="1249"/>
      <c r="BD242" s="1249"/>
      <c r="BE242" s="1249"/>
      <c r="BF242" s="1249"/>
      <c r="BG242" s="1249"/>
      <c r="BH242" s="1249"/>
      <c r="BI242" s="1249"/>
      <c r="BJ242" s="1249"/>
      <c r="BK242" s="1249"/>
      <c r="BL242" s="1249"/>
      <c r="BM242" s="1249"/>
      <c r="BN242" s="1249"/>
      <c r="BO242" s="1249"/>
      <c r="BP242" s="1249"/>
      <c r="BQ242" s="1249"/>
      <c r="BR242" s="1249"/>
      <c r="BS242" s="1249"/>
      <c r="BT242" s="1249"/>
      <c r="BU242" s="1249"/>
      <c r="BV242" s="1249"/>
      <c r="BW242" s="1249"/>
      <c r="BX242" s="1249"/>
      <c r="BY242" s="1249"/>
      <c r="BZ242" s="1249"/>
      <c r="CA242" s="1249"/>
      <c r="CB242" s="1249"/>
      <c r="CC242" s="1249"/>
      <c r="CD242" s="1249"/>
      <c r="CE242" s="1249"/>
      <c r="CF242" s="1249"/>
      <c r="CG242" s="1250"/>
      <c r="CH242" s="631" t="s">
        <v>637</v>
      </c>
      <c r="CI242" s="1009"/>
      <c r="CJ242" s="830"/>
      <c r="CK242" s="830" t="str">
        <f t="shared" si="4"/>
        <v>Схема подключения теплопотребляющей установки к коллектору источника тепловой энергии</v>
      </c>
      <c r="CL242" s="830"/>
      <c r="CM242" s="830"/>
      <c r="CN242" s="830"/>
      <c r="CO242" s="1009"/>
      <c r="CP242" s="1009"/>
      <c r="CQ242" s="1009"/>
      <c r="CR242" s="1009"/>
      <c r="CS242" s="1009"/>
      <c r="CT242" s="1009"/>
      <c r="CU242" s="1009"/>
    </row>
    <row r="243" spans="1:99" s="991" customFormat="1" ht="90">
      <c r="A243" s="1245"/>
      <c r="B243" s="1245"/>
      <c r="C243" s="1245"/>
      <c r="D243" s="1245"/>
      <c r="E243" s="1245"/>
      <c r="F243" s="1245">
        <v>1</v>
      </c>
      <c r="G243" s="1016"/>
      <c r="H243" s="1016"/>
      <c r="I243" s="1245"/>
      <c r="J243" s="1245">
        <v>1</v>
      </c>
      <c r="K243" s="967"/>
      <c r="L243" s="1031" t="e">
        <f ca="1">mergeValue(A243) &amp;"."&amp; mergeValue(B243)&amp;"."&amp; mergeValue(C243)&amp;"."&amp; mergeValue(D243)&amp;"."&amp; mergeValue(E243)&amp;"."&amp; mergeValue(F243)</f>
        <v>#NAME?</v>
      </c>
      <c r="M243" s="556" t="s">
        <v>10</v>
      </c>
      <c r="N243" s="647"/>
      <c r="O243" s="1248"/>
      <c r="P243" s="1249"/>
      <c r="Q243" s="1249"/>
      <c r="R243" s="1249"/>
      <c r="S243" s="1249"/>
      <c r="T243" s="1249"/>
      <c r="U243" s="1249"/>
      <c r="V243" s="1249"/>
      <c r="W243" s="1249"/>
      <c r="X243" s="1249"/>
      <c r="Y243" s="1249"/>
      <c r="Z243" s="1249"/>
      <c r="AA243" s="1249"/>
      <c r="AB243" s="1249"/>
      <c r="AC243" s="1249"/>
      <c r="AD243" s="1249"/>
      <c r="AE243" s="1249"/>
      <c r="AF243" s="1249"/>
      <c r="AG243" s="1249"/>
      <c r="AH243" s="1249"/>
      <c r="AI243" s="1249"/>
      <c r="AJ243" s="1249"/>
      <c r="AK243" s="1249"/>
      <c r="AL243" s="1249"/>
      <c r="AM243" s="1249"/>
      <c r="AN243" s="1249"/>
      <c r="AO243" s="1249"/>
      <c r="AP243" s="1249"/>
      <c r="AQ243" s="1249"/>
      <c r="AR243" s="1249"/>
      <c r="AS243" s="1249"/>
      <c r="AT243" s="1249"/>
      <c r="AU243" s="1249"/>
      <c r="AV243" s="1249"/>
      <c r="AW243" s="1249"/>
      <c r="AX243" s="1249"/>
      <c r="AY243" s="1249"/>
      <c r="AZ243" s="1249"/>
      <c r="BA243" s="1249"/>
      <c r="BB243" s="1249"/>
      <c r="BC243" s="1249"/>
      <c r="BD243" s="1249"/>
      <c r="BE243" s="1249"/>
      <c r="BF243" s="1249"/>
      <c r="BG243" s="1249"/>
      <c r="BH243" s="1249"/>
      <c r="BI243" s="1249"/>
      <c r="BJ243" s="1249"/>
      <c r="BK243" s="1249"/>
      <c r="BL243" s="1249"/>
      <c r="BM243" s="1249"/>
      <c r="BN243" s="1249"/>
      <c r="BO243" s="1249"/>
      <c r="BP243" s="1249"/>
      <c r="BQ243" s="1249"/>
      <c r="BR243" s="1249"/>
      <c r="BS243" s="1249"/>
      <c r="BT243" s="1249"/>
      <c r="BU243" s="1249"/>
      <c r="BV243" s="1249"/>
      <c r="BW243" s="1249"/>
      <c r="BX243" s="1249"/>
      <c r="BY243" s="1249"/>
      <c r="BZ243" s="1249"/>
      <c r="CA243" s="1249"/>
      <c r="CB243" s="1249"/>
      <c r="CC243" s="1249"/>
      <c r="CD243" s="1249"/>
      <c r="CE243" s="1249"/>
      <c r="CF243" s="1249"/>
      <c r="CG243" s="1250"/>
      <c r="CH243" s="631" t="s">
        <v>635</v>
      </c>
      <c r="CI243" s="1009"/>
      <c r="CJ243" s="830"/>
      <c r="CK243" s="830" t="str">
        <f t="shared" si="4"/>
        <v>Группа потребителей</v>
      </c>
      <c r="CL243" s="830"/>
      <c r="CM243" s="830"/>
      <c r="CN243" s="830"/>
      <c r="CO243" s="1009"/>
      <c r="CP243" s="1009"/>
      <c r="CQ243" s="1009"/>
      <c r="CR243" s="1009"/>
      <c r="CS243" s="1009"/>
      <c r="CT243" s="1009"/>
      <c r="CU243" s="1009"/>
    </row>
    <row r="244" spans="1:99" s="991" customFormat="1" ht="189" customHeight="1">
      <c r="A244" s="1245"/>
      <c r="B244" s="1245"/>
      <c r="C244" s="1245"/>
      <c r="D244" s="1245"/>
      <c r="E244" s="1245"/>
      <c r="F244" s="1245"/>
      <c r="G244" s="1016">
        <v>1</v>
      </c>
      <c r="H244" s="1016"/>
      <c r="I244" s="1245"/>
      <c r="J244" s="1245"/>
      <c r="K244" s="967">
        <v>1</v>
      </c>
      <c r="L244" s="1031" t="e">
        <f ca="1">mergeValue(A244) &amp;"."&amp; mergeValue(B244)&amp;"."&amp; mergeValue(C244)&amp;"."&amp; mergeValue(D244)&amp;"."&amp; mergeValue(E244)&amp;"."&amp; mergeValue(F244)&amp;"."&amp; mergeValue(G244)</f>
        <v>#NAME?</v>
      </c>
      <c r="M244" s="1070"/>
      <c r="N244" s="647"/>
      <c r="O244" s="684"/>
      <c r="P244" s="764"/>
      <c r="Q244" s="1095"/>
      <c r="R244" s="1240"/>
      <c r="S244" s="1241" t="s">
        <v>84</v>
      </c>
      <c r="T244" s="1240"/>
      <c r="U244" s="1241" t="s">
        <v>84</v>
      </c>
      <c r="V244" s="684"/>
      <c r="W244" s="764"/>
      <c r="X244" s="1095"/>
      <c r="Y244" s="1240"/>
      <c r="Z244" s="1241" t="s">
        <v>84</v>
      </c>
      <c r="AA244" s="1240"/>
      <c r="AB244" s="1241" t="s">
        <v>84</v>
      </c>
      <c r="AC244" s="684"/>
      <c r="AD244" s="764"/>
      <c r="AE244" s="1095"/>
      <c r="AF244" s="1240"/>
      <c r="AG244" s="1241" t="s">
        <v>84</v>
      </c>
      <c r="AH244" s="1240"/>
      <c r="AI244" s="1241" t="s">
        <v>84</v>
      </c>
      <c r="AJ244" s="684"/>
      <c r="AK244" s="764"/>
      <c r="AL244" s="1095"/>
      <c r="AM244" s="1240"/>
      <c r="AN244" s="1241" t="s">
        <v>84</v>
      </c>
      <c r="AO244" s="1240"/>
      <c r="AP244" s="1241" t="s">
        <v>84</v>
      </c>
      <c r="AQ244" s="684"/>
      <c r="AR244" s="764"/>
      <c r="AS244" s="1095"/>
      <c r="AT244" s="1240"/>
      <c r="AU244" s="1241" t="s">
        <v>84</v>
      </c>
      <c r="AV244" s="1240"/>
      <c r="AW244" s="1241" t="s">
        <v>84</v>
      </c>
      <c r="AX244" s="684"/>
      <c r="AY244" s="764"/>
      <c r="AZ244" s="1095"/>
      <c r="BA244" s="1240"/>
      <c r="BB244" s="1241" t="s">
        <v>84</v>
      </c>
      <c r="BC244" s="1240"/>
      <c r="BD244" s="1241" t="s">
        <v>84</v>
      </c>
      <c r="BE244" s="684"/>
      <c r="BF244" s="764"/>
      <c r="BG244" s="1095"/>
      <c r="BH244" s="1240"/>
      <c r="BI244" s="1241" t="s">
        <v>84</v>
      </c>
      <c r="BJ244" s="1240"/>
      <c r="BK244" s="1241" t="s">
        <v>84</v>
      </c>
      <c r="BL244" s="684"/>
      <c r="BM244" s="764"/>
      <c r="BN244" s="1095"/>
      <c r="BO244" s="1240"/>
      <c r="BP244" s="1241" t="s">
        <v>84</v>
      </c>
      <c r="BQ244" s="1240"/>
      <c r="BR244" s="1241" t="s">
        <v>84</v>
      </c>
      <c r="BS244" s="684"/>
      <c r="BT244" s="764"/>
      <c r="BU244" s="1095"/>
      <c r="BV244" s="1240"/>
      <c r="BW244" s="1241" t="s">
        <v>84</v>
      </c>
      <c r="BX244" s="1240"/>
      <c r="BY244" s="1241" t="s">
        <v>84</v>
      </c>
      <c r="BZ244" s="684"/>
      <c r="CA244" s="764"/>
      <c r="CB244" s="1095"/>
      <c r="CC244" s="1240"/>
      <c r="CD244" s="1241" t="s">
        <v>84</v>
      </c>
      <c r="CE244" s="1240"/>
      <c r="CF244" s="1241" t="s">
        <v>85</v>
      </c>
      <c r="CG244" s="764"/>
      <c r="CH244" s="1216" t="s">
        <v>654</v>
      </c>
      <c r="CI244" s="1009" t="e">
        <f ca="1">strCheckDate(O245:CG245)</f>
        <v>#NAME?</v>
      </c>
      <c r="CJ244" s="830"/>
      <c r="CK244" s="830" t="str">
        <f t="shared" si="4"/>
        <v/>
      </c>
      <c r="CL244" s="830"/>
      <c r="CM244" s="830"/>
      <c r="CN244" s="830"/>
      <c r="CO244" s="1009"/>
      <c r="CP244" s="1009"/>
      <c r="CQ244" s="1009"/>
      <c r="CR244" s="1009"/>
      <c r="CS244" s="1009"/>
      <c r="CT244" s="1009"/>
      <c r="CU244" s="1009"/>
    </row>
    <row r="245" spans="1:99" s="991" customFormat="1" ht="11.25" hidden="1" customHeight="1">
      <c r="A245" s="1245"/>
      <c r="B245" s="1245"/>
      <c r="C245" s="1245"/>
      <c r="D245" s="1245"/>
      <c r="E245" s="1245"/>
      <c r="F245" s="1245"/>
      <c r="G245" s="1016"/>
      <c r="H245" s="1016"/>
      <c r="I245" s="1245"/>
      <c r="J245" s="1245"/>
      <c r="K245" s="967"/>
      <c r="L245" s="801"/>
      <c r="M245" s="647"/>
      <c r="N245" s="647"/>
      <c r="O245" s="764"/>
      <c r="P245" s="764"/>
      <c r="Q245" s="770" t="str">
        <f>R244 &amp; "-" &amp; T244</f>
        <v>-</v>
      </c>
      <c r="R245" s="1240"/>
      <c r="S245" s="1241"/>
      <c r="T245" s="1240"/>
      <c r="U245" s="1241"/>
      <c r="V245" s="764"/>
      <c r="W245" s="764"/>
      <c r="X245" s="770" t="str">
        <f>Y244 &amp; "-" &amp; AA244</f>
        <v>-</v>
      </c>
      <c r="Y245" s="1240"/>
      <c r="Z245" s="1241"/>
      <c r="AA245" s="1240"/>
      <c r="AB245" s="1241"/>
      <c r="AC245" s="764"/>
      <c r="AD245" s="764"/>
      <c r="AE245" s="770" t="str">
        <f>AF244 &amp; "-" &amp; AH244</f>
        <v>-</v>
      </c>
      <c r="AF245" s="1240"/>
      <c r="AG245" s="1241"/>
      <c r="AH245" s="1240"/>
      <c r="AI245" s="1241"/>
      <c r="AJ245" s="764"/>
      <c r="AK245" s="764"/>
      <c r="AL245" s="770" t="str">
        <f>AM244 &amp; "-" &amp; AO244</f>
        <v>-</v>
      </c>
      <c r="AM245" s="1240"/>
      <c r="AN245" s="1241"/>
      <c r="AO245" s="1240"/>
      <c r="AP245" s="1241"/>
      <c r="AQ245" s="764"/>
      <c r="AR245" s="764"/>
      <c r="AS245" s="770" t="str">
        <f>AT244 &amp; "-" &amp; AV244</f>
        <v>-</v>
      </c>
      <c r="AT245" s="1240"/>
      <c r="AU245" s="1241"/>
      <c r="AV245" s="1240"/>
      <c r="AW245" s="1241"/>
      <c r="AX245" s="764"/>
      <c r="AY245" s="764"/>
      <c r="AZ245" s="770" t="str">
        <f>BA244 &amp; "-" &amp; BC244</f>
        <v>-</v>
      </c>
      <c r="BA245" s="1240"/>
      <c r="BB245" s="1241"/>
      <c r="BC245" s="1240"/>
      <c r="BD245" s="1241"/>
      <c r="BE245" s="764"/>
      <c r="BF245" s="764"/>
      <c r="BG245" s="770" t="str">
        <f>BH244 &amp; "-" &amp; BJ244</f>
        <v>-</v>
      </c>
      <c r="BH245" s="1240"/>
      <c r="BI245" s="1241"/>
      <c r="BJ245" s="1240"/>
      <c r="BK245" s="1241"/>
      <c r="BL245" s="764"/>
      <c r="BM245" s="764"/>
      <c r="BN245" s="770" t="str">
        <f>BO244 &amp; "-" &amp; BQ244</f>
        <v>-</v>
      </c>
      <c r="BO245" s="1240"/>
      <c r="BP245" s="1241"/>
      <c r="BQ245" s="1240"/>
      <c r="BR245" s="1241"/>
      <c r="BS245" s="764"/>
      <c r="BT245" s="764"/>
      <c r="BU245" s="770" t="str">
        <f>BV244 &amp; "-" &amp; BX244</f>
        <v>-</v>
      </c>
      <c r="BV245" s="1240"/>
      <c r="BW245" s="1241"/>
      <c r="BX245" s="1240"/>
      <c r="BY245" s="1241"/>
      <c r="BZ245" s="764"/>
      <c r="CA245" s="764"/>
      <c r="CB245" s="770" t="str">
        <f>CC244 &amp; "-" &amp; CE244</f>
        <v>-</v>
      </c>
      <c r="CC245" s="1240"/>
      <c r="CD245" s="1241"/>
      <c r="CE245" s="1240"/>
      <c r="CF245" s="1241"/>
      <c r="CG245" s="764"/>
      <c r="CH245" s="1217"/>
      <c r="CI245" s="1009"/>
      <c r="CJ245" s="830"/>
      <c r="CK245" s="830" t="str">
        <f t="shared" si="4"/>
        <v/>
      </c>
      <c r="CL245" s="830"/>
      <c r="CM245" s="830"/>
      <c r="CN245" s="830"/>
      <c r="CO245" s="1009"/>
      <c r="CP245" s="1009"/>
      <c r="CQ245" s="1009"/>
      <c r="CR245" s="1009"/>
      <c r="CS245" s="1009"/>
      <c r="CT245" s="1009"/>
      <c r="CU245" s="1009"/>
    </row>
    <row r="246" spans="1:99" s="991" customFormat="1" ht="15" customHeight="1">
      <c r="A246" s="1245"/>
      <c r="B246" s="1245"/>
      <c r="C246" s="1245"/>
      <c r="D246" s="1245"/>
      <c r="E246" s="1245"/>
      <c r="F246" s="1245"/>
      <c r="G246" s="1027"/>
      <c r="H246" s="1016"/>
      <c r="I246" s="1245"/>
      <c r="J246" s="1245"/>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7"/>
      <c r="CD246" s="1007"/>
      <c r="CE246" s="1007"/>
      <c r="CF246" s="1007"/>
      <c r="CG246" s="763"/>
      <c r="CH246" s="1218"/>
      <c r="CI246" s="1009"/>
      <c r="CJ246" s="830"/>
      <c r="CK246" s="830" t="str">
        <f t="shared" si="4"/>
        <v>Добавить вид теплоносителя (параметры теплоносителя)</v>
      </c>
      <c r="CL246" s="830"/>
      <c r="CM246" s="830"/>
      <c r="CN246" s="830"/>
      <c r="CO246" s="1009"/>
      <c r="CP246" s="1009"/>
      <c r="CQ246" s="1009"/>
      <c r="CR246" s="1009"/>
      <c r="CS246" s="1009"/>
      <c r="CT246" s="1009"/>
      <c r="CU246" s="1009"/>
    </row>
    <row r="247" spans="1:99" s="991" customFormat="1" ht="15" customHeight="1">
      <c r="A247" s="1245"/>
      <c r="B247" s="1245"/>
      <c r="C247" s="1245"/>
      <c r="D247" s="1245"/>
      <c r="E247" s="1245"/>
      <c r="F247" s="1027"/>
      <c r="G247" s="1027"/>
      <c r="H247" s="1016"/>
      <c r="I247" s="1245"/>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1007"/>
      <c r="AS247" s="1007"/>
      <c r="AT247" s="1007"/>
      <c r="AU247" s="1007"/>
      <c r="AV247" s="1007"/>
      <c r="AW247" s="1006"/>
      <c r="AX247" s="1007"/>
      <c r="AY247" s="1007"/>
      <c r="AZ247" s="1007"/>
      <c r="BA247" s="1007"/>
      <c r="BB247" s="1007"/>
      <c r="BC247" s="1007"/>
      <c r="BD247" s="1006"/>
      <c r="BE247" s="1007"/>
      <c r="BF247" s="1007"/>
      <c r="BG247" s="1007"/>
      <c r="BH247" s="1007"/>
      <c r="BI247" s="1007"/>
      <c r="BJ247" s="1007"/>
      <c r="BK247" s="1006"/>
      <c r="BL247" s="1007"/>
      <c r="BM247" s="1007"/>
      <c r="BN247" s="1007"/>
      <c r="BO247" s="1007"/>
      <c r="BP247" s="1007"/>
      <c r="BQ247" s="1007"/>
      <c r="BR247" s="1006"/>
      <c r="BS247" s="1007"/>
      <c r="BT247" s="1007"/>
      <c r="BU247" s="1007"/>
      <c r="BV247" s="1007"/>
      <c r="BW247" s="1007"/>
      <c r="BX247" s="1007"/>
      <c r="BY247" s="1006"/>
      <c r="BZ247" s="1007"/>
      <c r="CA247" s="1007"/>
      <c r="CB247" s="1007"/>
      <c r="CC247" s="1007"/>
      <c r="CD247" s="1007"/>
      <c r="CE247" s="1007"/>
      <c r="CF247" s="1006"/>
      <c r="CG247" s="1007"/>
      <c r="CH247" s="666"/>
      <c r="CI247" s="1009"/>
      <c r="CJ247" s="830"/>
      <c r="CK247" s="830" t="str">
        <f t="shared" si="4"/>
        <v>Добавить группу потребителей</v>
      </c>
      <c r="CL247" s="830"/>
      <c r="CM247" s="830"/>
      <c r="CN247" s="830"/>
      <c r="CO247" s="1009"/>
      <c r="CP247" s="1009"/>
      <c r="CQ247" s="1009"/>
      <c r="CR247" s="1009"/>
      <c r="CS247" s="1009"/>
      <c r="CT247" s="1009"/>
      <c r="CU247" s="1009"/>
    </row>
    <row r="248" spans="1:99" s="991" customFormat="1" ht="15" customHeight="1">
      <c r="A248" s="1245"/>
      <c r="B248" s="1245"/>
      <c r="C248" s="1245"/>
      <c r="D248" s="1245"/>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1007"/>
      <c r="AS248" s="1007"/>
      <c r="AT248" s="1007"/>
      <c r="AU248" s="1007"/>
      <c r="AV248" s="1007"/>
      <c r="AW248" s="1006"/>
      <c r="AX248" s="1007"/>
      <c r="AY248" s="1007"/>
      <c r="AZ248" s="1007"/>
      <c r="BA248" s="1007"/>
      <c r="BB248" s="1007"/>
      <c r="BC248" s="1007"/>
      <c r="BD248" s="1006"/>
      <c r="BE248" s="1007"/>
      <c r="BF248" s="1007"/>
      <c r="BG248" s="1007"/>
      <c r="BH248" s="1007"/>
      <c r="BI248" s="1007"/>
      <c r="BJ248" s="1007"/>
      <c r="BK248" s="1006"/>
      <c r="BL248" s="1007"/>
      <c r="BM248" s="1007"/>
      <c r="BN248" s="1007"/>
      <c r="BO248" s="1007"/>
      <c r="BP248" s="1007"/>
      <c r="BQ248" s="1007"/>
      <c r="BR248" s="1006"/>
      <c r="BS248" s="1007"/>
      <c r="BT248" s="1007"/>
      <c r="BU248" s="1007"/>
      <c r="BV248" s="1007"/>
      <c r="BW248" s="1007"/>
      <c r="BX248" s="1007"/>
      <c r="BY248" s="1006"/>
      <c r="BZ248" s="1007"/>
      <c r="CA248" s="1007"/>
      <c r="CB248" s="1007"/>
      <c r="CC248" s="1007"/>
      <c r="CD248" s="1007"/>
      <c r="CE248" s="1007"/>
      <c r="CF248" s="1006"/>
      <c r="CG248" s="1007"/>
      <c r="CH248" s="666"/>
      <c r="CI248" s="1009"/>
      <c r="CJ248" s="830"/>
      <c r="CK248" s="830" t="str">
        <f t="shared" si="4"/>
        <v>Добавить схему подключения</v>
      </c>
      <c r="CL248" s="830"/>
      <c r="CM248" s="830"/>
      <c r="CN248" s="830"/>
      <c r="CO248" s="1009"/>
      <c r="CP248" s="1009"/>
      <c r="CQ248" s="1009"/>
      <c r="CR248" s="1009"/>
      <c r="CS248" s="1009"/>
      <c r="CT248" s="1009"/>
      <c r="CU248" s="1009"/>
    </row>
    <row r="249" spans="1:99" s="991" customFormat="1" ht="15" customHeight="1">
      <c r="A249" s="1245"/>
      <c r="B249" s="1245"/>
      <c r="C249" s="1245"/>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1007"/>
      <c r="AS249" s="1007"/>
      <c r="AT249" s="1007"/>
      <c r="AU249" s="1007"/>
      <c r="AV249" s="1007"/>
      <c r="AW249" s="1006"/>
      <c r="AX249" s="1007"/>
      <c r="AY249" s="1007"/>
      <c r="AZ249" s="1007"/>
      <c r="BA249" s="1007"/>
      <c r="BB249" s="1007"/>
      <c r="BC249" s="1007"/>
      <c r="BD249" s="1006"/>
      <c r="BE249" s="1007"/>
      <c r="BF249" s="1007"/>
      <c r="BG249" s="1007"/>
      <c r="BH249" s="1007"/>
      <c r="BI249" s="1007"/>
      <c r="BJ249" s="1007"/>
      <c r="BK249" s="1006"/>
      <c r="BL249" s="1007"/>
      <c r="BM249" s="1007"/>
      <c r="BN249" s="1007"/>
      <c r="BO249" s="1007"/>
      <c r="BP249" s="1007"/>
      <c r="BQ249" s="1007"/>
      <c r="BR249" s="1006"/>
      <c r="BS249" s="1007"/>
      <c r="BT249" s="1007"/>
      <c r="BU249" s="1007"/>
      <c r="BV249" s="1007"/>
      <c r="BW249" s="1007"/>
      <c r="BX249" s="1007"/>
      <c r="BY249" s="1006"/>
      <c r="BZ249" s="1007"/>
      <c r="CA249" s="1007"/>
      <c r="CB249" s="1007"/>
      <c r="CC249" s="1007"/>
      <c r="CD249" s="1007"/>
      <c r="CE249" s="1007"/>
      <c r="CF249" s="1006"/>
      <c r="CG249" s="1007"/>
      <c r="CH249" s="666"/>
      <c r="CI249" s="1009"/>
      <c r="CJ249" s="830"/>
      <c r="CK249" s="830" t="str">
        <f t="shared" si="4"/>
        <v>Добавить источник тепловой энергии</v>
      </c>
      <c r="CL249" s="830"/>
      <c r="CM249" s="830"/>
      <c r="CN249" s="830"/>
      <c r="CO249" s="1009"/>
      <c r="CP249" s="1009"/>
      <c r="CQ249" s="1009"/>
      <c r="CR249" s="1009"/>
      <c r="CS249" s="1009"/>
      <c r="CT249" s="1009"/>
      <c r="CU249" s="1009"/>
    </row>
    <row r="250" spans="1:99" s="991" customFormat="1" ht="15" customHeight="1">
      <c r="A250" s="1245"/>
      <c r="B250" s="1245"/>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1007"/>
      <c r="AS250" s="1007"/>
      <c r="AT250" s="1007"/>
      <c r="AU250" s="1007"/>
      <c r="AV250" s="1007"/>
      <c r="AW250" s="1006"/>
      <c r="AX250" s="1007"/>
      <c r="AY250" s="1007"/>
      <c r="AZ250" s="1007"/>
      <c r="BA250" s="1007"/>
      <c r="BB250" s="1007"/>
      <c r="BC250" s="1007"/>
      <c r="BD250" s="1006"/>
      <c r="BE250" s="1007"/>
      <c r="BF250" s="1007"/>
      <c r="BG250" s="1007"/>
      <c r="BH250" s="1007"/>
      <c r="BI250" s="1007"/>
      <c r="BJ250" s="1007"/>
      <c r="BK250" s="1006"/>
      <c r="BL250" s="1007"/>
      <c r="BM250" s="1007"/>
      <c r="BN250" s="1007"/>
      <c r="BO250" s="1007"/>
      <c r="BP250" s="1007"/>
      <c r="BQ250" s="1007"/>
      <c r="BR250" s="1006"/>
      <c r="BS250" s="1007"/>
      <c r="BT250" s="1007"/>
      <c r="BU250" s="1007"/>
      <c r="BV250" s="1007"/>
      <c r="BW250" s="1007"/>
      <c r="BX250" s="1007"/>
      <c r="BY250" s="1006"/>
      <c r="BZ250" s="1007"/>
      <c r="CA250" s="1007"/>
      <c r="CB250" s="1007"/>
      <c r="CC250" s="1007"/>
      <c r="CD250" s="1007"/>
      <c r="CE250" s="1007"/>
      <c r="CF250" s="1006"/>
      <c r="CG250" s="1007"/>
      <c r="CH250" s="666"/>
      <c r="CI250" s="1009"/>
      <c r="CJ250" s="830"/>
      <c r="CK250" s="830" t="str">
        <f t="shared" si="4"/>
        <v>Добавить наименование системы теплоснабжения</v>
      </c>
      <c r="CL250" s="830"/>
      <c r="CM250" s="830"/>
      <c r="CN250" s="830"/>
      <c r="CO250" s="1009"/>
      <c r="CP250" s="1009"/>
      <c r="CQ250" s="1009"/>
      <c r="CR250" s="1009"/>
      <c r="CS250" s="1009"/>
      <c r="CT250" s="1009"/>
      <c r="CU250" s="1009"/>
    </row>
    <row r="251" spans="1:99" s="991" customFormat="1" ht="15" customHeight="1">
      <c r="A251" s="1245"/>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1007"/>
      <c r="AS251" s="1007"/>
      <c r="AT251" s="1007"/>
      <c r="AU251" s="1007"/>
      <c r="AV251" s="1007"/>
      <c r="AW251" s="1006"/>
      <c r="AX251" s="1007"/>
      <c r="AY251" s="1007"/>
      <c r="AZ251" s="1007"/>
      <c r="BA251" s="1007"/>
      <c r="BB251" s="1007"/>
      <c r="BC251" s="1007"/>
      <c r="BD251" s="1006"/>
      <c r="BE251" s="1007"/>
      <c r="BF251" s="1007"/>
      <c r="BG251" s="1007"/>
      <c r="BH251" s="1007"/>
      <c r="BI251" s="1007"/>
      <c r="BJ251" s="1007"/>
      <c r="BK251" s="1006"/>
      <c r="BL251" s="1007"/>
      <c r="BM251" s="1007"/>
      <c r="BN251" s="1007"/>
      <c r="BO251" s="1007"/>
      <c r="BP251" s="1007"/>
      <c r="BQ251" s="1007"/>
      <c r="BR251" s="1006"/>
      <c r="BS251" s="1007"/>
      <c r="BT251" s="1007"/>
      <c r="BU251" s="1007"/>
      <c r="BV251" s="1007"/>
      <c r="BW251" s="1007"/>
      <c r="BX251" s="1007"/>
      <c r="BY251" s="1006"/>
      <c r="BZ251" s="1007"/>
      <c r="CA251" s="1007"/>
      <c r="CB251" s="1007"/>
      <c r="CC251" s="1007"/>
      <c r="CD251" s="1007"/>
      <c r="CE251" s="1007"/>
      <c r="CF251" s="1006"/>
      <c r="CG251" s="1007"/>
      <c r="CH251" s="666"/>
      <c r="CI251" s="1009"/>
      <c r="CJ251" s="830"/>
      <c r="CK251" s="830" t="str">
        <f t="shared" si="4"/>
        <v>Добавить территорию действия тарифа</v>
      </c>
      <c r="CL251" s="830"/>
      <c r="CM251" s="830"/>
      <c r="CN251" s="830"/>
      <c r="CO251" s="1009"/>
      <c r="CP251" s="1009"/>
      <c r="CQ251" s="1009"/>
      <c r="CR251" s="1009"/>
      <c r="CS251" s="1009"/>
      <c r="CT251" s="1009"/>
      <c r="CU251" s="1009"/>
    </row>
    <row r="252" spans="1:99"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99"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99" s="35" customFormat="1" ht="11.25">
      <c r="A254" s="35" t="s">
        <v>277</v>
      </c>
    </row>
    <row r="255" spans="1:99" ht="11.25"/>
    <row r="256" spans="1:99"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0"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59"/>
      <c r="V295" s="35"/>
      <c r="W295" s="35"/>
    </row>
    <row r="296" spans="1:83" s="260" customFormat="1" ht="15">
      <c r="D296" s="358"/>
      <c r="E296" s="358"/>
      <c r="F296" s="358"/>
      <c r="G296" s="358"/>
      <c r="H296" s="358"/>
      <c r="I296" s="358"/>
      <c r="J296" s="358"/>
      <c r="K296" s="358"/>
      <c r="L296" s="358"/>
      <c r="U296" s="261"/>
    </row>
    <row r="297" spans="1:83" s="264" customFormat="1" ht="15" customHeight="1">
      <c r="A297" s="89"/>
      <c r="B297" s="186" t="s">
        <v>405</v>
      </c>
      <c r="C297" s="1335"/>
      <c r="D297" s="1156">
        <v>1</v>
      </c>
      <c r="E297" s="1247"/>
      <c r="F297" s="352"/>
      <c r="G297" s="188">
        <v>0</v>
      </c>
      <c r="H297" s="357"/>
      <c r="I297" s="249"/>
      <c r="J297" s="394" t="s">
        <v>517</v>
      </c>
      <c r="K297" s="155"/>
      <c r="L297" s="265"/>
      <c r="M297" s="211" t="e">
        <f ca="1">mergeValue(H297)</f>
        <v>#NAME?</v>
      </c>
      <c r="N297" s="202"/>
      <c r="O297" s="202"/>
      <c r="P297" s="211" t="str">
        <f>IF(ISERROR(MATCH(Q297,MODesc,0)),"n","y")</f>
        <v>n</v>
      </c>
      <c r="Q297" s="202"/>
      <c r="R297" s="211" t="str">
        <f>K297&amp;"("&amp;L297&amp;")"</f>
        <v>()</v>
      </c>
      <c r="S297" s="186"/>
      <c r="T297" s="186"/>
      <c r="U297" s="247"/>
      <c r="V297" s="186"/>
      <c r="W297" s="186"/>
      <c r="X297" s="186"/>
      <c r="Y297" s="263"/>
      <c r="Z297" s="263"/>
      <c r="AA297" s="226"/>
      <c r="AB297" s="226"/>
      <c r="AC297" s="226"/>
      <c r="AD297" s="226"/>
      <c r="AE297" s="226"/>
      <c r="AF297" s="226"/>
      <c r="AG297" s="226"/>
      <c r="AH297" s="226"/>
      <c r="AI297" s="226"/>
      <c r="AJ297" s="226"/>
      <c r="AK297" s="226"/>
      <c r="AL297" s="226"/>
      <c r="AM297" s="226"/>
      <c r="AN297" s="226"/>
      <c r="AO297" s="226"/>
      <c r="AP297" s="226"/>
      <c r="AQ297" s="226"/>
      <c r="AR297" s="226"/>
      <c r="AS297" s="226"/>
      <c r="AT297" s="226"/>
      <c r="AU297" s="226"/>
      <c r="AV297" s="226"/>
      <c r="AW297" s="226"/>
      <c r="AX297" s="226"/>
      <c r="AY297" s="226"/>
      <c r="AZ297" s="226"/>
      <c r="BA297" s="226"/>
      <c r="BB297" s="226"/>
      <c r="BC297" s="226"/>
      <c r="BD297" s="226"/>
      <c r="BE297" s="226"/>
      <c r="BF297" s="226"/>
      <c r="BG297" s="226"/>
      <c r="BH297" s="226"/>
      <c r="BI297" s="226"/>
      <c r="BJ297" s="226"/>
      <c r="BK297" s="226"/>
      <c r="BL297" s="226"/>
      <c r="BM297" s="226"/>
      <c r="BN297" s="226"/>
      <c r="BO297" s="226"/>
      <c r="BP297" s="226"/>
      <c r="BQ297" s="226"/>
      <c r="BR297" s="226"/>
      <c r="BS297" s="226"/>
      <c r="BT297" s="226"/>
      <c r="BU297" s="226"/>
      <c r="BV297" s="263"/>
      <c r="BW297" s="263"/>
      <c r="BX297" s="263"/>
      <c r="BY297" s="263"/>
      <c r="BZ297" s="263"/>
      <c r="CA297" s="263"/>
      <c r="CB297" s="263"/>
      <c r="CC297" s="263"/>
      <c r="CD297" s="263"/>
      <c r="CE297" s="263"/>
    </row>
    <row r="298" spans="1:83" s="264" customFormat="1" ht="15" customHeight="1">
      <c r="A298" s="89"/>
      <c r="B298" s="89"/>
      <c r="C298" s="1335"/>
      <c r="D298" s="1156"/>
      <c r="E298" s="1247"/>
      <c r="F298" s="249"/>
      <c r="G298" s="250"/>
      <c r="H298" s="155" t="s">
        <v>403</v>
      </c>
      <c r="I298" s="250"/>
      <c r="J298" s="250"/>
      <c r="K298" s="266"/>
      <c r="L298" s="265"/>
      <c r="M298" s="202"/>
      <c r="N298" s="202"/>
      <c r="O298" s="202"/>
      <c r="P298" s="202"/>
      <c r="Q298" s="211"/>
      <c r="R298" s="202"/>
      <c r="S298" s="186"/>
      <c r="T298" s="186"/>
      <c r="U298" s="247"/>
      <c r="V298" s="186"/>
      <c r="W298" s="186"/>
      <c r="X298" s="186"/>
      <c r="Y298" s="263"/>
      <c r="Z298" s="263"/>
      <c r="AA298" s="226"/>
      <c r="AB298" s="226"/>
      <c r="AC298" s="226"/>
      <c r="AD298" s="226"/>
      <c r="AE298" s="226"/>
      <c r="AF298" s="226"/>
      <c r="AG298" s="226"/>
      <c r="AH298" s="226"/>
      <c r="AI298" s="226"/>
      <c r="AJ298" s="226"/>
      <c r="AK298" s="226"/>
      <c r="AL298" s="226"/>
      <c r="AM298" s="226"/>
      <c r="AN298" s="226"/>
      <c r="AO298" s="226"/>
      <c r="AP298" s="226"/>
      <c r="AQ298" s="226"/>
      <c r="AR298" s="226"/>
      <c r="AS298" s="226"/>
      <c r="AT298" s="226"/>
      <c r="AU298" s="226"/>
      <c r="AV298" s="226"/>
      <c r="AW298" s="226"/>
      <c r="AX298" s="226"/>
      <c r="AY298" s="226"/>
      <c r="AZ298" s="226"/>
      <c r="BA298" s="226"/>
      <c r="BB298" s="226"/>
      <c r="BC298" s="226"/>
      <c r="BD298" s="226"/>
      <c r="BE298" s="226"/>
      <c r="BF298" s="226"/>
      <c r="BG298" s="226"/>
      <c r="BH298" s="226"/>
      <c r="BI298" s="226"/>
      <c r="BJ298" s="226"/>
      <c r="BK298" s="226"/>
      <c r="BL298" s="226"/>
      <c r="BM298" s="226"/>
      <c r="BN298" s="226"/>
      <c r="BO298" s="226"/>
      <c r="BP298" s="226"/>
      <c r="BQ298" s="226"/>
      <c r="BR298" s="226"/>
      <c r="BS298" s="226"/>
      <c r="BT298" s="226"/>
      <c r="BU298" s="226"/>
      <c r="BV298" s="263"/>
      <c r="BW298" s="263"/>
      <c r="BX298" s="263"/>
      <c r="BY298" s="263"/>
      <c r="BZ298" s="263"/>
      <c r="CA298" s="263"/>
      <c r="CB298" s="263"/>
      <c r="CC298" s="263"/>
      <c r="CD298" s="263"/>
      <c r="CE298" s="263"/>
    </row>
    <row r="299" spans="1:83" s="260" customFormat="1" ht="15">
      <c r="Q299" s="267"/>
      <c r="U299" s="261"/>
    </row>
    <row r="300" spans="1:83" s="260" customFormat="1" ht="15">
      <c r="A300" s="35" t="s">
        <v>406</v>
      </c>
      <c r="B300" s="35"/>
      <c r="C300" s="35"/>
      <c r="D300" s="35"/>
      <c r="E300" s="35"/>
      <c r="F300" s="35"/>
      <c r="G300" s="35"/>
      <c r="H300" s="35"/>
      <c r="I300" s="35"/>
      <c r="J300" s="35"/>
      <c r="K300" s="35"/>
      <c r="L300" s="35"/>
      <c r="M300" s="35"/>
      <c r="N300" s="35"/>
      <c r="O300" s="35"/>
      <c r="P300" s="35"/>
      <c r="Q300" s="268"/>
      <c r="R300" s="35"/>
      <c r="S300" s="35"/>
      <c r="T300" s="35"/>
      <c r="U300" s="259"/>
      <c r="V300" s="35"/>
      <c r="W300" s="35"/>
    </row>
    <row r="301" spans="1:83" s="260" customFormat="1" ht="15">
      <c r="F301" s="358"/>
      <c r="G301" s="358"/>
      <c r="H301" s="358"/>
      <c r="I301" s="358"/>
      <c r="J301" s="358"/>
      <c r="K301" s="358"/>
      <c r="L301" s="358"/>
      <c r="Q301" s="267"/>
      <c r="U301" s="261"/>
    </row>
    <row r="302" spans="1:83" s="264" customFormat="1" ht="15" customHeight="1">
      <c r="A302" s="89"/>
      <c r="B302" s="186" t="s">
        <v>405</v>
      </c>
      <c r="C302" s="1336"/>
      <c r="D302" s="248"/>
      <c r="E302" s="455"/>
      <c r="F302" s="1337"/>
      <c r="G302" s="1156">
        <v>0</v>
      </c>
      <c r="H302" s="1334"/>
      <c r="I302" s="249"/>
      <c r="J302" s="394" t="s">
        <v>517</v>
      </c>
      <c r="K302" s="155"/>
      <c r="L302" s="265"/>
      <c r="M302" s="211" t="e">
        <f ca="1">mergeValue(H302)</f>
        <v>#NAME?</v>
      </c>
      <c r="N302" s="202"/>
      <c r="O302" s="202"/>
      <c r="P302" s="202"/>
      <c r="Q302" s="202"/>
      <c r="R302" s="211" t="str">
        <f>K302&amp;"("&amp;L302&amp;")"</f>
        <v>()</v>
      </c>
      <c r="S302" s="186"/>
      <c r="T302" s="186"/>
      <c r="U302" s="247"/>
      <c r="V302" s="186"/>
      <c r="W302" s="186"/>
      <c r="X302" s="186"/>
      <c r="Y302" s="263"/>
      <c r="Z302" s="263"/>
      <c r="AA302" s="226"/>
      <c r="AB302" s="226"/>
      <c r="AC302" s="226"/>
      <c r="AD302" s="226"/>
      <c r="AE302" s="226"/>
      <c r="AF302" s="226"/>
      <c r="AG302" s="226"/>
      <c r="AH302" s="226"/>
      <c r="AI302" s="226"/>
      <c r="AJ302" s="226"/>
      <c r="AK302" s="226"/>
      <c r="AL302" s="226"/>
      <c r="AM302" s="226"/>
      <c r="AN302" s="226"/>
      <c r="AO302" s="226"/>
      <c r="AP302" s="226"/>
      <c r="AQ302" s="226"/>
      <c r="AR302" s="226"/>
      <c r="AS302" s="226"/>
      <c r="AT302" s="226"/>
      <c r="AU302" s="226"/>
      <c r="AV302" s="226"/>
      <c r="AW302" s="226"/>
      <c r="AX302" s="226"/>
      <c r="AY302" s="226"/>
      <c r="AZ302" s="226"/>
      <c r="BA302" s="226"/>
      <c r="BB302" s="226"/>
      <c r="BC302" s="226"/>
      <c r="BD302" s="226"/>
      <c r="BE302" s="226"/>
      <c r="BF302" s="226"/>
      <c r="BG302" s="226"/>
      <c r="BH302" s="226"/>
      <c r="BI302" s="226"/>
      <c r="BJ302" s="226"/>
      <c r="BK302" s="226"/>
      <c r="BL302" s="226"/>
      <c r="BM302" s="226"/>
      <c r="BN302" s="226"/>
      <c r="BO302" s="226"/>
      <c r="BP302" s="226"/>
      <c r="BQ302" s="226"/>
      <c r="BR302" s="226"/>
      <c r="BS302" s="226"/>
      <c r="BT302" s="226"/>
      <c r="BU302" s="226"/>
      <c r="BV302" s="263"/>
      <c r="BW302" s="263"/>
      <c r="BX302" s="263"/>
      <c r="BY302" s="263"/>
      <c r="BZ302" s="263"/>
      <c r="CA302" s="263"/>
      <c r="CB302" s="263"/>
      <c r="CC302" s="263"/>
      <c r="CD302" s="263"/>
      <c r="CE302" s="263"/>
    </row>
    <row r="303" spans="1:83" s="264" customFormat="1" ht="15" customHeight="1">
      <c r="A303" s="89"/>
      <c r="B303" s="89"/>
      <c r="C303" s="1336"/>
      <c r="D303" s="248"/>
      <c r="E303" s="455"/>
      <c r="F303" s="1337"/>
      <c r="G303" s="1156"/>
      <c r="H303" s="1334"/>
      <c r="I303" s="250"/>
      <c r="J303" s="250"/>
      <c r="K303" s="155" t="s">
        <v>4</v>
      </c>
      <c r="L303" s="265"/>
      <c r="M303" s="202"/>
      <c r="N303" s="202"/>
      <c r="O303" s="202"/>
      <c r="P303" s="202"/>
      <c r="Q303" s="211"/>
      <c r="R303" s="202"/>
      <c r="S303" s="186"/>
      <c r="T303" s="186"/>
      <c r="U303" s="247"/>
      <c r="V303" s="186"/>
      <c r="W303" s="186"/>
      <c r="X303" s="186"/>
      <c r="Y303" s="263"/>
      <c r="Z303" s="263"/>
      <c r="AA303" s="226"/>
      <c r="AB303" s="226"/>
      <c r="AC303" s="226"/>
      <c r="AD303" s="226"/>
      <c r="AE303" s="226"/>
      <c r="AF303" s="226"/>
      <c r="AG303" s="226"/>
      <c r="AH303" s="226"/>
      <c r="AI303" s="226"/>
      <c r="AJ303" s="226"/>
      <c r="AK303" s="226"/>
      <c r="AL303" s="226"/>
      <c r="AM303" s="226"/>
      <c r="AN303" s="226"/>
      <c r="AO303" s="226"/>
      <c r="AP303" s="226"/>
      <c r="AQ303" s="226"/>
      <c r="AR303" s="226"/>
      <c r="AS303" s="226"/>
      <c r="AT303" s="226"/>
      <c r="AU303" s="226"/>
      <c r="AV303" s="226"/>
      <c r="AW303" s="226"/>
      <c r="AX303" s="226"/>
      <c r="AY303" s="226"/>
      <c r="AZ303" s="226"/>
      <c r="BA303" s="226"/>
      <c r="BB303" s="226"/>
      <c r="BC303" s="226"/>
      <c r="BD303" s="226"/>
      <c r="BE303" s="226"/>
      <c r="BF303" s="226"/>
      <c r="BG303" s="226"/>
      <c r="BH303" s="226"/>
      <c r="BI303" s="226"/>
      <c r="BJ303" s="226"/>
      <c r="BK303" s="226"/>
      <c r="BL303" s="226"/>
      <c r="BM303" s="226"/>
      <c r="BN303" s="226"/>
      <c r="BO303" s="226"/>
      <c r="BP303" s="226"/>
      <c r="BQ303" s="226"/>
      <c r="BR303" s="226"/>
      <c r="BS303" s="226"/>
      <c r="BT303" s="226"/>
      <c r="BU303" s="226"/>
      <c r="BV303" s="263"/>
      <c r="BW303" s="263"/>
      <c r="BX303" s="263"/>
      <c r="BY303" s="263"/>
      <c r="BZ303" s="263"/>
      <c r="CA303" s="263"/>
      <c r="CB303" s="263"/>
      <c r="CC303" s="263"/>
      <c r="CD303" s="263"/>
      <c r="CE303" s="263"/>
    </row>
    <row r="304" spans="1:83" s="260" customFormat="1" ht="15">
      <c r="Q304" s="267"/>
      <c r="U304" s="261"/>
    </row>
    <row r="305" spans="1:83" s="260" customFormat="1" ht="15">
      <c r="A305" s="35" t="s">
        <v>407</v>
      </c>
      <c r="B305" s="35"/>
      <c r="C305" s="35"/>
      <c r="D305" s="35"/>
      <c r="E305" s="35"/>
      <c r="F305" s="35"/>
      <c r="G305" s="35"/>
      <c r="H305" s="35"/>
      <c r="I305" s="35"/>
      <c r="J305" s="35"/>
      <c r="K305" s="35"/>
      <c r="L305" s="35"/>
      <c r="M305" s="35"/>
      <c r="N305" s="35"/>
      <c r="O305" s="35"/>
      <c r="P305" s="35"/>
      <c r="Q305" s="268"/>
      <c r="R305" s="35"/>
      <c r="S305" s="35"/>
      <c r="T305" s="35"/>
      <c r="U305" s="259"/>
      <c r="V305" s="35"/>
      <c r="W305" s="35"/>
    </row>
    <row r="306" spans="1:83" s="260" customFormat="1" ht="15">
      <c r="Q306" s="267"/>
      <c r="U306" s="261"/>
    </row>
    <row r="307" spans="1:83" s="264" customFormat="1" ht="15" customHeight="1">
      <c r="A307" s="89"/>
      <c r="B307" s="186" t="s">
        <v>405</v>
      </c>
      <c r="C307" s="398"/>
      <c r="D307" s="260"/>
      <c r="E307" s="456"/>
      <c r="F307" s="260"/>
      <c r="G307" s="260"/>
      <c r="H307" s="260"/>
      <c r="I307" s="220"/>
      <c r="J307" s="188">
        <v>0</v>
      </c>
      <c r="K307" s="397"/>
      <c r="L307" s="246"/>
      <c r="M307" s="211" t="e">
        <f ca="1">mergeValue(H307)</f>
        <v>#NAME?</v>
      </c>
      <c r="N307" s="202"/>
      <c r="O307" s="202"/>
      <c r="P307" s="202"/>
      <c r="Q307" s="202"/>
      <c r="R307" s="211" t="str">
        <f>K307&amp;" ("&amp;L307&amp;")"</f>
        <v xml:space="preserve"> ()</v>
      </c>
      <c r="S307" s="186"/>
      <c r="T307" s="186"/>
      <c r="U307" s="247"/>
      <c r="V307" s="186"/>
      <c r="W307" s="186"/>
      <c r="X307" s="186"/>
      <c r="Y307" s="263"/>
      <c r="Z307" s="263"/>
      <c r="AA307" s="226"/>
      <c r="AB307" s="226"/>
      <c r="AC307" s="226"/>
      <c r="AD307" s="226"/>
      <c r="AE307" s="226"/>
      <c r="AF307" s="226"/>
      <c r="AG307" s="226"/>
      <c r="AH307" s="226"/>
      <c r="AI307" s="226"/>
      <c r="AJ307" s="226"/>
      <c r="AK307" s="226"/>
      <c r="AL307" s="226"/>
      <c r="AM307" s="226"/>
      <c r="AN307" s="226"/>
      <c r="AO307" s="226"/>
      <c r="AP307" s="226"/>
      <c r="AQ307" s="226"/>
      <c r="AR307" s="226"/>
      <c r="AS307" s="226"/>
      <c r="AT307" s="226"/>
      <c r="AU307" s="226"/>
      <c r="AV307" s="226"/>
      <c r="AW307" s="226"/>
      <c r="AX307" s="226"/>
      <c r="AY307" s="226"/>
      <c r="AZ307" s="226"/>
      <c r="BA307" s="226"/>
      <c r="BB307" s="226"/>
      <c r="BC307" s="226"/>
      <c r="BD307" s="226"/>
      <c r="BE307" s="226"/>
      <c r="BF307" s="226"/>
      <c r="BG307" s="226"/>
      <c r="BH307" s="226"/>
      <c r="BI307" s="226"/>
      <c r="BJ307" s="226"/>
      <c r="BK307" s="226"/>
      <c r="BL307" s="226"/>
      <c r="BM307" s="226"/>
      <c r="BN307" s="226"/>
      <c r="BO307" s="226"/>
      <c r="BP307" s="226"/>
      <c r="BQ307" s="226"/>
      <c r="BR307" s="226"/>
      <c r="BS307" s="226"/>
      <c r="BT307" s="226"/>
      <c r="BU307" s="226"/>
      <c r="BV307" s="263"/>
      <c r="BW307" s="263"/>
      <c r="BX307" s="263"/>
      <c r="BY307" s="263"/>
      <c r="BZ307" s="263"/>
      <c r="CA307" s="263"/>
      <c r="CB307" s="263"/>
      <c r="CC307" s="263"/>
      <c r="CD307" s="263"/>
      <c r="CE307" s="263"/>
    </row>
    <row r="309" spans="1:83" ht="11.25"/>
    <row r="310" spans="1:83" s="35" customFormat="1" ht="11.25">
      <c r="A310" s="35" t="s">
        <v>453</v>
      </c>
    </row>
    <row r="311" spans="1:83" ht="11.25"/>
    <row r="312" spans="1:83" s="36" customFormat="1" ht="20.100000000000001" customHeight="1">
      <c r="A312" s="97"/>
      <c r="B312" s="186"/>
      <c r="C312" s="86"/>
      <c r="D312" s="187"/>
      <c r="E312" s="291"/>
      <c r="F312" s="287"/>
      <c r="G312" s="292"/>
      <c r="I312" s="211"/>
      <c r="J312" s="211"/>
    </row>
    <row r="313" spans="1:83" ht="11.25"/>
    <row r="314" spans="1:83" ht="11.25"/>
    <row r="315" spans="1:83" s="35" customFormat="1" ht="11.25">
      <c r="A315" s="35" t="s">
        <v>468</v>
      </c>
    </row>
    <row r="316" spans="1:83" ht="11.25"/>
    <row r="317" spans="1:83" s="36" customFormat="1" ht="20.100000000000001" customHeight="1">
      <c r="A317" s="284"/>
      <c r="B317" s="186"/>
      <c r="C317" s="86"/>
      <c r="D317" s="187"/>
      <c r="E317" s="295"/>
      <c r="F317" s="294" t="s">
        <v>458</v>
      </c>
      <c r="G317" s="294" t="s">
        <v>458</v>
      </c>
      <c r="H317" s="313"/>
      <c r="I317" s="211"/>
      <c r="K317" s="211"/>
      <c r="L317" s="211"/>
    </row>
    <row r="318" spans="1:83" ht="11.25"/>
    <row r="319" spans="1:83" ht="11.25"/>
    <row r="320" spans="1:83" s="35" customFormat="1" ht="11.25">
      <c r="A320" s="35" t="s">
        <v>469</v>
      </c>
    </row>
    <row r="321" spans="1:12" ht="11.25"/>
    <row r="322" spans="1:12" s="36" customFormat="1" ht="20.100000000000001" customHeight="1">
      <c r="A322" s="284"/>
      <c r="B322" s="186"/>
      <c r="C322" s="86"/>
      <c r="D322" s="187"/>
      <c r="E322" s="295"/>
      <c r="F322" s="294" t="s">
        <v>458</v>
      </c>
      <c r="G322" s="413"/>
      <c r="H322" s="294" t="s">
        <v>458</v>
      </c>
      <c r="I322" s="211"/>
      <c r="K322" s="211"/>
      <c r="L322" s="211"/>
    </row>
    <row r="323" spans="1:12" ht="11.25"/>
    <row r="324" spans="1:12" ht="11.25"/>
    <row r="325" spans="1:12" s="35" customFormat="1" ht="11.25">
      <c r="A325" s="35" t="s">
        <v>470</v>
      </c>
    </row>
    <row r="326" spans="1:12" ht="11.25"/>
    <row r="327" spans="1:12" s="36" customFormat="1" ht="20.100000000000001" customHeight="1">
      <c r="A327" s="284"/>
      <c r="B327" s="186"/>
      <c r="C327" s="86"/>
      <c r="D327" s="187"/>
      <c r="E327" s="302">
        <f>E326</f>
        <v>0</v>
      </c>
      <c r="F327" s="294" t="s">
        <v>458</v>
      </c>
      <c r="G327" s="413"/>
      <c r="H327" s="294" t="s">
        <v>458</v>
      </c>
      <c r="I327" s="211"/>
      <c r="K327" s="211"/>
      <c r="L327" s="211"/>
    </row>
    <row r="328" spans="1:12" s="36" customFormat="1" ht="14.25">
      <c r="A328" s="284"/>
      <c r="B328" s="186"/>
      <c r="C328" s="86"/>
      <c r="D328" s="101"/>
      <c r="E328" s="303"/>
      <c r="F328" s="304"/>
      <c r="G328"/>
      <c r="H328" s="304"/>
      <c r="I328" s="211"/>
      <c r="K328" s="211"/>
      <c r="L328" s="211"/>
    </row>
    <row r="330" spans="1:12" s="35" customFormat="1" ht="11.25">
      <c r="A330" s="35" t="s">
        <v>471</v>
      </c>
    </row>
    <row r="331" spans="1:12" ht="11.25"/>
    <row r="332" spans="1:12" s="36" customFormat="1" ht="20.100000000000001" customHeight="1">
      <c r="A332" s="284"/>
      <c r="B332" s="186"/>
      <c r="C332" s="86"/>
      <c r="D332" s="187"/>
      <c r="E332" s="302">
        <f>E331</f>
        <v>0</v>
      </c>
      <c r="F332" s="294" t="s">
        <v>458</v>
      </c>
      <c r="G332" s="305"/>
      <c r="H332" s="294" t="s">
        <v>458</v>
      </c>
      <c r="I332" s="211"/>
      <c r="K332" s="211"/>
      <c r="L332" s="211"/>
    </row>
    <row r="335" spans="1:12" s="35" customFormat="1" ht="17.100000000000001" customHeight="1">
      <c r="A335" s="35" t="s">
        <v>507</v>
      </c>
    </row>
    <row r="337" spans="1:20" s="190" customFormat="1" ht="409.5">
      <c r="A337" s="1214">
        <v>1</v>
      </c>
      <c r="B337" s="213"/>
      <c r="C337" s="213"/>
      <c r="D337" s="213"/>
      <c r="F337" s="334" t="e">
        <f ca="1">"2." &amp;mergeValue(A337)</f>
        <v>#NAME?</v>
      </c>
      <c r="G337" s="416" t="s">
        <v>494</v>
      </c>
      <c r="H337" s="316"/>
      <c r="I337" s="196" t="s">
        <v>589</v>
      </c>
      <c r="J337" s="333"/>
      <c r="K337" s="213"/>
      <c r="L337" s="213"/>
      <c r="M337" s="213"/>
      <c r="N337" s="213"/>
      <c r="O337" s="213"/>
      <c r="P337" s="213"/>
      <c r="Q337" s="213"/>
      <c r="R337" s="213"/>
      <c r="S337" s="213"/>
      <c r="T337" s="213"/>
    </row>
    <row r="338" spans="1:20" s="190" customFormat="1" ht="90">
      <c r="A338" s="1214"/>
      <c r="B338" s="213"/>
      <c r="C338" s="213"/>
      <c r="D338" s="213"/>
      <c r="F338" s="334" t="e">
        <f ca="1">"3." &amp;mergeValue(A338)</f>
        <v>#NAME?</v>
      </c>
      <c r="G338" s="416" t="s">
        <v>495</v>
      </c>
      <c r="H338" s="316"/>
      <c r="I338" s="196" t="s">
        <v>587</v>
      </c>
      <c r="J338" s="333"/>
      <c r="K338" s="213"/>
      <c r="L338" s="213"/>
      <c r="M338" s="213"/>
      <c r="N338" s="213"/>
      <c r="O338" s="213"/>
      <c r="P338" s="213"/>
      <c r="Q338" s="213"/>
      <c r="R338" s="213"/>
      <c r="S338" s="213"/>
      <c r="T338" s="213"/>
    </row>
    <row r="339" spans="1:20" s="190" customFormat="1" ht="45">
      <c r="A339" s="1214"/>
      <c r="B339" s="213"/>
      <c r="C339" s="213"/>
      <c r="D339" s="213"/>
      <c r="F339" s="334" t="e">
        <f ca="1">"4."&amp;mergeValue(A339)</f>
        <v>#NAME?</v>
      </c>
      <c r="G339" s="416" t="s">
        <v>496</v>
      </c>
      <c r="H339" s="317" t="s">
        <v>458</v>
      </c>
      <c r="I339" s="196"/>
      <c r="J339" s="333"/>
      <c r="K339" s="213"/>
      <c r="L339" s="213"/>
      <c r="M339" s="213"/>
      <c r="N339" s="213"/>
      <c r="O339" s="213"/>
      <c r="P339" s="213"/>
      <c r="Q339" s="213"/>
      <c r="R339" s="213"/>
      <c r="S339" s="213"/>
      <c r="T339" s="213"/>
    </row>
    <row r="340" spans="1:20" s="190" customFormat="1" ht="101.25">
      <c r="A340" s="1214"/>
      <c r="B340" s="1214">
        <v>1</v>
      </c>
      <c r="C340" s="341"/>
      <c r="D340" s="341"/>
      <c r="F340" s="334" t="e">
        <f ca="1">"4."&amp;mergeValue(A340) &amp;"."&amp;mergeValue(B340)</f>
        <v>#NAME?</v>
      </c>
      <c r="G340" s="323" t="s">
        <v>591</v>
      </c>
      <c r="H340" s="316" t="str">
        <f>IF(region_name="","",region_name)</f>
        <v>Псковская область</v>
      </c>
      <c r="I340" s="196" t="s">
        <v>499</v>
      </c>
      <c r="J340" s="333"/>
      <c r="K340" s="213"/>
      <c r="L340" s="213"/>
      <c r="M340" s="213"/>
      <c r="N340" s="213"/>
      <c r="O340" s="213"/>
      <c r="P340" s="213"/>
      <c r="Q340" s="213"/>
      <c r="R340" s="213"/>
      <c r="S340" s="213"/>
      <c r="T340" s="213"/>
    </row>
    <row r="341" spans="1:20" s="190" customFormat="1" ht="191.25">
      <c r="A341" s="1214"/>
      <c r="B341" s="1214"/>
      <c r="C341" s="1214">
        <v>1</v>
      </c>
      <c r="D341" s="341"/>
      <c r="F341" s="334" t="e">
        <f ca="1">"4."&amp;mergeValue(A341) &amp;"."&amp;mergeValue(B341)&amp;"."&amp;mergeValue(C341)</f>
        <v>#NAME?</v>
      </c>
      <c r="G341" s="340" t="s">
        <v>497</v>
      </c>
      <c r="H341" s="316"/>
      <c r="I341" s="196" t="s">
        <v>500</v>
      </c>
      <c r="J341" s="333"/>
      <c r="K341" s="213"/>
      <c r="L341" s="213"/>
      <c r="M341" s="213"/>
      <c r="N341" s="213"/>
      <c r="O341" s="213"/>
      <c r="P341" s="213"/>
      <c r="Q341" s="213"/>
      <c r="R341" s="213"/>
      <c r="S341" s="213"/>
      <c r="T341" s="213"/>
    </row>
    <row r="342" spans="1:20" s="190" customFormat="1" ht="33.75" customHeight="1">
      <c r="A342" s="1214"/>
      <c r="B342" s="1214"/>
      <c r="C342" s="1214"/>
      <c r="D342" s="341">
        <v>1</v>
      </c>
      <c r="F342" s="334" t="e">
        <f ca="1">"4."&amp;mergeValue(A342) &amp;"."&amp;mergeValue(B342)&amp;"."&amp;mergeValue(C342)&amp;"."&amp;mergeValue(D342)</f>
        <v>#NAME?</v>
      </c>
      <c r="G342" s="419" t="s">
        <v>498</v>
      </c>
      <c r="H342" s="316"/>
      <c r="I342" s="1215" t="s">
        <v>590</v>
      </c>
      <c r="J342" s="333"/>
      <c r="K342" s="213"/>
      <c r="L342" s="213"/>
      <c r="M342" s="213"/>
      <c r="N342" s="213"/>
      <c r="O342" s="213"/>
      <c r="P342" s="213"/>
      <c r="Q342" s="213"/>
      <c r="R342" s="213"/>
      <c r="S342" s="213"/>
      <c r="T342" s="213"/>
    </row>
    <row r="343" spans="1:20" s="190" customFormat="1" ht="18.75">
      <c r="A343" s="1214"/>
      <c r="B343" s="1214"/>
      <c r="C343" s="1214"/>
      <c r="D343" s="341"/>
      <c r="F343" s="423"/>
      <c r="G343" s="424" t="s">
        <v>4</v>
      </c>
      <c r="H343" s="425"/>
      <c r="I343" s="1215"/>
      <c r="J343" s="333"/>
      <c r="K343" s="213"/>
      <c r="L343" s="213"/>
      <c r="M343" s="213"/>
      <c r="N343" s="213"/>
      <c r="O343" s="213"/>
      <c r="P343" s="213"/>
      <c r="Q343" s="213"/>
      <c r="R343" s="213"/>
      <c r="S343" s="213"/>
      <c r="T343" s="213"/>
    </row>
    <row r="344" spans="1:20" s="190" customFormat="1" ht="18.75">
      <c r="A344" s="1214"/>
      <c r="B344" s="1214"/>
      <c r="C344" s="341"/>
      <c r="D344" s="341"/>
      <c r="F344" s="337"/>
      <c r="G344" s="149" t="s">
        <v>403</v>
      </c>
      <c r="H344" s="338"/>
      <c r="I344" s="339"/>
      <c r="J344" s="333"/>
      <c r="K344" s="213"/>
      <c r="L344" s="213"/>
      <c r="M344" s="213"/>
      <c r="N344" s="213"/>
      <c r="O344" s="213"/>
      <c r="P344" s="213"/>
      <c r="Q344" s="213"/>
      <c r="R344" s="213"/>
      <c r="S344" s="213"/>
      <c r="T344" s="213"/>
    </row>
    <row r="345" spans="1:20" s="190" customFormat="1" ht="18.75">
      <c r="A345" s="1214"/>
      <c r="B345" s="213"/>
      <c r="C345" s="213"/>
      <c r="D345" s="213"/>
      <c r="F345" s="337"/>
      <c r="G345" s="155" t="s">
        <v>506</v>
      </c>
      <c r="H345" s="338"/>
      <c r="I345" s="339"/>
      <c r="J345" s="333"/>
      <c r="K345" s="213"/>
      <c r="L345" s="213"/>
      <c r="M345" s="213"/>
      <c r="N345" s="213"/>
      <c r="O345" s="213"/>
      <c r="P345" s="213"/>
      <c r="Q345" s="213"/>
      <c r="R345" s="213"/>
      <c r="S345" s="213"/>
      <c r="T345" s="213"/>
    </row>
    <row r="346" spans="1:20" s="190" customFormat="1" ht="18.75">
      <c r="A346" s="213"/>
      <c r="B346" s="213"/>
      <c r="C346" s="213"/>
      <c r="D346" s="213"/>
      <c r="F346" s="337"/>
      <c r="G346" s="165" t="s">
        <v>505</v>
      </c>
      <c r="H346" s="338"/>
      <c r="I346" s="339"/>
      <c r="J346" s="333"/>
      <c r="K346" s="213"/>
      <c r="L346" s="213"/>
      <c r="M346" s="213"/>
      <c r="N346" s="213"/>
      <c r="O346" s="213"/>
      <c r="P346" s="213"/>
      <c r="Q346" s="213"/>
      <c r="R346" s="213"/>
      <c r="S346" s="213"/>
      <c r="T346" s="213"/>
    </row>
  </sheetData>
  <sheetProtection formatColumns="0" formatRows="0"/>
  <dataConsolidate link="1"/>
  <mergeCells count="321">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O224:V224"/>
    <mergeCell ref="O225:V225"/>
    <mergeCell ref="AF244:AF245"/>
    <mergeCell ref="AG244:AG245"/>
    <mergeCell ref="AH244:AH245"/>
    <mergeCell ref="AI244:AI245"/>
    <mergeCell ref="CC244:CC245"/>
    <mergeCell ref="CD244:CD245"/>
    <mergeCell ref="CE244:CE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G197:AG201"/>
    <mergeCell ref="BC244:BC245"/>
    <mergeCell ref="BD244:BD245"/>
    <mergeCell ref="AT244:AT245"/>
    <mergeCell ref="AU244:AU245"/>
    <mergeCell ref="AV244:AV245"/>
    <mergeCell ref="AW244:AW245"/>
    <mergeCell ref="AM244:AM245"/>
    <mergeCell ref="AN244:AN245"/>
    <mergeCell ref="AO244:AO245"/>
    <mergeCell ref="AP244:AP245"/>
    <mergeCell ref="Q197:Q199"/>
    <mergeCell ref="R197:R199"/>
    <mergeCell ref="S197:S198"/>
    <mergeCell ref="T197:T198"/>
    <mergeCell ref="V197:V198"/>
    <mergeCell ref="AB197:AB198"/>
    <mergeCell ref="AC197:AC198"/>
    <mergeCell ref="AD197:AD198"/>
    <mergeCell ref="AE197:AE198"/>
    <mergeCell ref="U197:U198"/>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7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xr:uid="{00000000-0002-0000-27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xr:uid="{00000000-0002-0000-2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xr:uid="{00000000-0002-0000-27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7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7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7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7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7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7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7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7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7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7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7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7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7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V247:CH251" xr:uid="{00000000-0002-0000-2700-000011000000}"/>
    <dataValidation type="list" allowBlank="1" showInputMessage="1" showErrorMessage="1" errorTitle="Ошибка" error="Выберите значение из списка" prompt="Выберите значение из списка" sqref="E292" xr:uid="{00000000-0002-0000-27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7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7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7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7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7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7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7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7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7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546</v>
      </c>
      <c r="AX1" s="408" t="s">
        <v>547</v>
      </c>
      <c r="AZ1" s="1338" t="s">
        <v>580</v>
      </c>
      <c r="BA1" s="1338"/>
      <c r="BC1" s="826" t="s">
        <v>723</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641</v>
      </c>
      <c r="P2" s="661" t="s">
        <v>42</v>
      </c>
      <c r="Q2" s="180" t="s">
        <v>3</v>
      </c>
      <c r="R2" s="183" t="s">
        <v>24</v>
      </c>
      <c r="S2" s="181" t="s">
        <v>26</v>
      </c>
      <c r="T2" s="182" t="s">
        <v>30</v>
      </c>
      <c r="U2" s="178" t="s">
        <v>36</v>
      </c>
      <c r="V2" s="1038">
        <v>1</v>
      </c>
      <c r="W2" s="459"/>
      <c r="X2" s="460" t="s">
        <v>611</v>
      </c>
      <c r="Y2" s="44" t="s">
        <v>636</v>
      </c>
      <c r="Z2" s="160"/>
      <c r="AA2" s="752" t="s">
        <v>716</v>
      </c>
      <c r="AB2" s="754" t="s">
        <v>716</v>
      </c>
      <c r="AC2" s="44" t="s">
        <v>310</v>
      </c>
      <c r="AD2" s="754" t="s">
        <v>310</v>
      </c>
      <c r="AF2" s="45" t="s">
        <v>36</v>
      </c>
      <c r="AH2" s="143" t="s">
        <v>342</v>
      </c>
      <c r="AI2" s="143" t="s">
        <v>342</v>
      </c>
      <c r="AK2" s="143" t="s">
        <v>346</v>
      </c>
      <c r="AM2" s="143" t="s">
        <v>356</v>
      </c>
      <c r="AP2" s="1121" t="s">
        <v>611</v>
      </c>
      <c r="AQ2" s="1034" t="s">
        <v>769</v>
      </c>
      <c r="AS2" s="44" t="s">
        <v>374</v>
      </c>
      <c r="AU2" s="45" t="s">
        <v>377</v>
      </c>
      <c r="AW2" s="409" t="s">
        <v>548</v>
      </c>
      <c r="AX2" s="410" t="s">
        <v>548</v>
      </c>
      <c r="AZ2" s="445" t="s">
        <v>581</v>
      </c>
      <c r="BA2" s="446" t="s">
        <v>582</v>
      </c>
      <c r="BC2" s="803" t="s">
        <v>724</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642</v>
      </c>
      <c r="P3" s="661" t="s">
        <v>43</v>
      </c>
      <c r="Q3" s="180" t="s">
        <v>301</v>
      </c>
      <c r="R3" s="179" t="s">
        <v>303</v>
      </c>
      <c r="S3" s="181" t="s">
        <v>27</v>
      </c>
      <c r="T3" s="182" t="s">
        <v>31</v>
      </c>
      <c r="U3" s="178" t="s">
        <v>37</v>
      </c>
      <c r="V3" s="1038">
        <v>2</v>
      </c>
      <c r="W3" s="459"/>
      <c r="X3" s="460" t="s">
        <v>769</v>
      </c>
      <c r="Y3" s="44" t="s">
        <v>636</v>
      </c>
      <c r="Z3" s="160"/>
      <c r="AA3" s="752" t="s">
        <v>717</v>
      </c>
      <c r="AB3" s="754" t="s">
        <v>717</v>
      </c>
      <c r="AC3" s="44" t="s">
        <v>311</v>
      </c>
      <c r="AD3" s="754" t="s">
        <v>311</v>
      </c>
      <c r="AF3" s="45" t="s">
        <v>37</v>
      </c>
      <c r="AH3" s="143" t="s">
        <v>365</v>
      </c>
      <c r="AI3" s="143" t="s">
        <v>344</v>
      </c>
      <c r="AK3" s="143" t="s">
        <v>347</v>
      </c>
      <c r="AM3" s="143" t="s">
        <v>357</v>
      </c>
      <c r="AP3" s="1121" t="s">
        <v>770</v>
      </c>
      <c r="AQ3" s="1034" t="s">
        <v>612</v>
      </c>
      <c r="AS3" s="44" t="s">
        <v>375</v>
      </c>
      <c r="AU3" s="45" t="s">
        <v>378</v>
      </c>
      <c r="AW3" s="409" t="s">
        <v>549</v>
      </c>
      <c r="AX3" s="410" t="s">
        <v>549</v>
      </c>
      <c r="AZ3" s="146" t="s">
        <v>652</v>
      </c>
      <c r="BA3" s="179" t="s">
        <v>651</v>
      </c>
      <c r="BC3" s="803" t="s">
        <v>725</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643</v>
      </c>
      <c r="Q4" s="180" t="s">
        <v>23</v>
      </c>
      <c r="R4" s="569" t="s">
        <v>781</v>
      </c>
      <c r="S4" s="181" t="s">
        <v>28</v>
      </c>
      <c r="T4" s="182" t="s">
        <v>32</v>
      </c>
      <c r="U4" s="178" t="s">
        <v>38</v>
      </c>
      <c r="V4" s="1038">
        <v>3</v>
      </c>
      <c r="W4" s="459"/>
      <c r="X4" s="460" t="s">
        <v>760</v>
      </c>
      <c r="Y4" s="752" t="s">
        <v>636</v>
      </c>
      <c r="Z4" s="208"/>
      <c r="AC4" s="44" t="s">
        <v>312</v>
      </c>
      <c r="AD4" s="754" t="s">
        <v>312</v>
      </c>
      <c r="AF4" s="45" t="s">
        <v>38</v>
      </c>
      <c r="AH4" s="45" t="s">
        <v>368</v>
      </c>
      <c r="AK4" s="143" t="s">
        <v>348</v>
      </c>
      <c r="AM4" s="143" t="s">
        <v>358</v>
      </c>
      <c r="AP4" s="1121" t="s">
        <v>769</v>
      </c>
      <c r="AQ4" s="1034" t="s">
        <v>613</v>
      </c>
      <c r="AS4" s="44" t="s">
        <v>345</v>
      </c>
      <c r="AU4" s="45" t="s">
        <v>379</v>
      </c>
      <c r="AW4" s="409" t="s">
        <v>550</v>
      </c>
      <c r="AX4" s="410" t="s">
        <v>550</v>
      </c>
      <c r="AZ4" s="146" t="s">
        <v>662</v>
      </c>
      <c r="BA4" s="179" t="s">
        <v>661</v>
      </c>
      <c r="BC4" s="803" t="s">
        <v>726</v>
      </c>
    </row>
    <row r="5" spans="1:55" ht="33.75">
      <c r="A5" s="6" t="s">
        <v>104</v>
      </c>
      <c r="B5" s="44">
        <v>2003</v>
      </c>
      <c r="C5" s="44">
        <v>2016</v>
      </c>
      <c r="E5" s="143" t="s">
        <v>189</v>
      </c>
      <c r="F5" s="143" t="s">
        <v>229</v>
      </c>
      <c r="I5" s="143" t="s">
        <v>51</v>
      </c>
      <c r="K5" s="144" t="s">
        <v>247</v>
      </c>
      <c r="L5" s="144" t="s">
        <v>247</v>
      </c>
      <c r="M5" s="144">
        <v>4</v>
      </c>
      <c r="N5" s="658" t="s">
        <v>287</v>
      </c>
      <c r="O5" s="544" t="s">
        <v>644</v>
      </c>
      <c r="Q5" s="180" t="s">
        <v>302</v>
      </c>
      <c r="R5" s="179" t="s">
        <v>304</v>
      </c>
      <c r="T5" s="45" t="s">
        <v>33</v>
      </c>
      <c r="U5" s="178" t="s">
        <v>39</v>
      </c>
      <c r="V5" s="1038">
        <v>4</v>
      </c>
      <c r="W5" s="459"/>
      <c r="X5" s="460" t="s">
        <v>612</v>
      </c>
      <c r="Y5" s="752" t="s">
        <v>660</v>
      </c>
      <c r="Z5" s="208">
        <v>1</v>
      </c>
      <c r="AF5" s="45" t="s">
        <v>327</v>
      </c>
      <c r="AH5" s="143" t="s">
        <v>366</v>
      </c>
      <c r="AK5" s="143" t="s">
        <v>349</v>
      </c>
      <c r="AM5" s="143" t="s">
        <v>359</v>
      </c>
      <c r="AP5" s="1121" t="s">
        <v>612</v>
      </c>
      <c r="AQ5" s="1034" t="s">
        <v>760</v>
      </c>
      <c r="AU5" s="45" t="s">
        <v>380</v>
      </c>
      <c r="AW5" s="409" t="s">
        <v>551</v>
      </c>
      <c r="AX5" s="410" t="s">
        <v>551</v>
      </c>
      <c r="AZ5" s="545" t="s">
        <v>663</v>
      </c>
      <c r="BA5" s="569" t="s">
        <v>669</v>
      </c>
      <c r="BC5" s="803" t="s">
        <v>727</v>
      </c>
    </row>
    <row r="6" spans="1:55" ht="45">
      <c r="A6" s="6" t="s">
        <v>105</v>
      </c>
      <c r="B6" s="44">
        <v>2004</v>
      </c>
      <c r="C6" s="44">
        <v>2017</v>
      </c>
      <c r="E6" s="143" t="s">
        <v>190</v>
      </c>
      <c r="F6" s="147"/>
      <c r="G6" s="148" t="s">
        <v>291</v>
      </c>
      <c r="H6" s="148" t="s">
        <v>258</v>
      </c>
      <c r="I6" s="143" t="s">
        <v>68</v>
      </c>
      <c r="J6" s="148" t="s">
        <v>264</v>
      </c>
      <c r="N6" s="658" t="s">
        <v>288</v>
      </c>
      <c r="O6" s="544" t="s">
        <v>645</v>
      </c>
      <c r="R6" s="179" t="s">
        <v>3</v>
      </c>
      <c r="T6" s="45" t="s">
        <v>34</v>
      </c>
      <c r="U6" s="178" t="s">
        <v>327</v>
      </c>
      <c r="V6" s="1038">
        <v>5</v>
      </c>
      <c r="W6" s="459"/>
      <c r="X6" s="752" t="s">
        <v>613</v>
      </c>
      <c r="Y6" s="752" t="s">
        <v>670</v>
      </c>
      <c r="Z6" s="208"/>
      <c r="AA6" s="218"/>
      <c r="AH6" s="143" t="s">
        <v>367</v>
      </c>
      <c r="AK6" s="143" t="s">
        <v>350</v>
      </c>
      <c r="AM6" s="143" t="s">
        <v>360</v>
      </c>
      <c r="AP6" s="1121" t="s">
        <v>613</v>
      </c>
      <c r="AQ6" s="1034" t="s">
        <v>614</v>
      </c>
      <c r="AU6" s="219" t="s">
        <v>381</v>
      </c>
      <c r="AW6" s="409" t="s">
        <v>552</v>
      </c>
      <c r="AX6" s="410" t="s">
        <v>552</v>
      </c>
      <c r="AZ6" s="545" t="s">
        <v>664</v>
      </c>
      <c r="BA6" s="569" t="s">
        <v>674</v>
      </c>
    </row>
    <row r="7" spans="1:55" ht="33.75">
      <c r="A7" s="6" t="s">
        <v>106</v>
      </c>
      <c r="B7" s="44">
        <v>2005</v>
      </c>
      <c r="E7" s="143" t="s">
        <v>191</v>
      </c>
      <c r="F7" s="147"/>
      <c r="G7" s="143" t="s">
        <v>255</v>
      </c>
      <c r="H7" s="143" t="s">
        <v>257</v>
      </c>
      <c r="I7" s="143" t="s">
        <v>69</v>
      </c>
      <c r="J7" s="143" t="s">
        <v>284</v>
      </c>
      <c r="N7" s="659" t="s">
        <v>289</v>
      </c>
      <c r="O7" s="544" t="s">
        <v>646</v>
      </c>
      <c r="U7" s="178" t="s">
        <v>85</v>
      </c>
      <c r="V7" s="1039" t="s">
        <v>69</v>
      </c>
      <c r="W7" s="459"/>
      <c r="X7" s="752" t="s">
        <v>614</v>
      </c>
      <c r="Y7" s="752" t="s">
        <v>660</v>
      </c>
      <c r="Z7" s="208"/>
      <c r="AA7" s="218"/>
      <c r="AH7" s="143" t="s">
        <v>343</v>
      </c>
      <c r="AK7" s="143" t="s">
        <v>351</v>
      </c>
      <c r="AM7" s="143" t="s">
        <v>361</v>
      </c>
      <c r="AP7" s="1121" t="s">
        <v>760</v>
      </c>
      <c r="AQ7" s="1034" t="s">
        <v>615</v>
      </c>
      <c r="AU7" s="219" t="s">
        <v>382</v>
      </c>
      <c r="AW7" s="409" t="s">
        <v>553</v>
      </c>
      <c r="AX7" s="410" t="s">
        <v>553</v>
      </c>
      <c r="AZ7" s="545" t="s">
        <v>682</v>
      </c>
      <c r="BA7" s="569" t="s">
        <v>683</v>
      </c>
    </row>
    <row r="8" spans="1:55" ht="33.75">
      <c r="A8" s="6" t="s">
        <v>107</v>
      </c>
      <c r="B8" s="44">
        <v>2006</v>
      </c>
      <c r="E8" s="143" t="s">
        <v>192</v>
      </c>
      <c r="F8" s="147"/>
      <c r="G8" s="143" t="s">
        <v>256</v>
      </c>
      <c r="H8" s="143" t="s">
        <v>263</v>
      </c>
      <c r="I8" s="143" t="s">
        <v>183</v>
      </c>
      <c r="J8" s="143" t="s">
        <v>280</v>
      </c>
      <c r="N8" s="660" t="s">
        <v>290</v>
      </c>
      <c r="O8" s="544" t="s">
        <v>647</v>
      </c>
      <c r="V8" s="1039" t="s">
        <v>183</v>
      </c>
      <c r="W8" s="459"/>
      <c r="X8" s="752" t="s">
        <v>615</v>
      </c>
      <c r="Y8" s="752" t="s">
        <v>660</v>
      </c>
      <c r="Z8" s="208"/>
      <c r="AA8" s="218"/>
      <c r="AK8" s="143" t="s">
        <v>352</v>
      </c>
      <c r="AP8" s="1121" t="s">
        <v>614</v>
      </c>
      <c r="AQ8" s="1034" t="s">
        <v>618</v>
      </c>
      <c r="AU8" s="219" t="s">
        <v>383</v>
      </c>
      <c r="AW8" s="409" t="s">
        <v>554</v>
      </c>
      <c r="AX8" s="410" t="s">
        <v>554</v>
      </c>
      <c r="AZ8" s="146" t="s">
        <v>690</v>
      </c>
      <c r="BA8" s="179" t="s">
        <v>689</v>
      </c>
    </row>
    <row r="9" spans="1:55" ht="56.25">
      <c r="A9" s="6" t="s">
        <v>108</v>
      </c>
      <c r="B9" s="44">
        <v>2007</v>
      </c>
      <c r="E9" s="143" t="s">
        <v>193</v>
      </c>
      <c r="F9" s="147"/>
      <c r="G9" s="143" t="s">
        <v>263</v>
      </c>
      <c r="I9" s="143" t="s">
        <v>184</v>
      </c>
      <c r="O9" s="544" t="s">
        <v>648</v>
      </c>
      <c r="V9" s="1039" t="s">
        <v>184</v>
      </c>
      <c r="W9" s="459"/>
      <c r="X9" s="752" t="s">
        <v>616</v>
      </c>
      <c r="Y9" s="752" t="s">
        <v>636</v>
      </c>
      <c r="Z9" s="208">
        <v>1</v>
      </c>
      <c r="AA9" s="218"/>
      <c r="AK9" s="143" t="s">
        <v>353</v>
      </c>
      <c r="AP9" s="1121" t="s">
        <v>615</v>
      </c>
      <c r="AQ9" s="1034" t="s">
        <v>617</v>
      </c>
      <c r="AW9" s="409" t="s">
        <v>555</v>
      </c>
      <c r="AX9" s="410" t="s">
        <v>555</v>
      </c>
      <c r="AZ9" s="146" t="s">
        <v>767</v>
      </c>
      <c r="BA9" s="179" t="s">
        <v>601</v>
      </c>
    </row>
    <row r="10" spans="1:55" ht="45">
      <c r="A10" s="6" t="s">
        <v>109</v>
      </c>
      <c r="B10" s="44">
        <v>2008</v>
      </c>
      <c r="E10" s="143" t="s">
        <v>194</v>
      </c>
      <c r="F10" s="147"/>
      <c r="I10" s="143" t="s">
        <v>208</v>
      </c>
      <c r="O10" s="544" t="s">
        <v>649</v>
      </c>
      <c r="V10" s="1040" t="s">
        <v>208</v>
      </c>
      <c r="W10" s="1037"/>
      <c r="X10" s="1035" t="s">
        <v>617</v>
      </c>
      <c r="Y10" s="1036" t="s">
        <v>684</v>
      </c>
      <c r="Z10" s="208"/>
      <c r="AP10" s="1121" t="s">
        <v>618</v>
      </c>
      <c r="AQ10" s="1034" t="s">
        <v>616</v>
      </c>
      <c r="AW10" s="409" t="s">
        <v>556</v>
      </c>
      <c r="AX10" s="410" t="s">
        <v>556</v>
      </c>
    </row>
    <row r="11" spans="1:55" ht="112.5">
      <c r="A11" s="6" t="s">
        <v>110</v>
      </c>
      <c r="B11" s="44">
        <v>2009</v>
      </c>
      <c r="E11" s="143" t="s">
        <v>195</v>
      </c>
      <c r="F11" s="147"/>
      <c r="I11" s="143" t="s">
        <v>209</v>
      </c>
      <c r="O11" s="527" t="s">
        <v>650</v>
      </c>
      <c r="V11" s="1039" t="s">
        <v>209</v>
      </c>
      <c r="W11" s="461"/>
      <c r="X11" s="460" t="s">
        <v>618</v>
      </c>
      <c r="Y11" s="752" t="s">
        <v>672</v>
      </c>
      <c r="Z11" s="208"/>
      <c r="AP11" s="1121" t="s">
        <v>617</v>
      </c>
      <c r="AQ11" s="741" t="s">
        <v>611</v>
      </c>
      <c r="AW11" s="409" t="s">
        <v>557</v>
      </c>
      <c r="AX11" s="410" t="s">
        <v>557</v>
      </c>
    </row>
    <row r="12" spans="1:55" ht="33.75">
      <c r="A12" s="6" t="s">
        <v>65</v>
      </c>
      <c r="B12" s="44">
        <v>2010</v>
      </c>
      <c r="E12" s="143" t="s">
        <v>196</v>
      </c>
      <c r="F12" s="147"/>
      <c r="G12" s="148" t="s">
        <v>292</v>
      </c>
      <c r="H12" s="148" t="s">
        <v>260</v>
      </c>
      <c r="I12" s="143" t="s">
        <v>210</v>
      </c>
      <c r="O12" s="527" t="s">
        <v>3</v>
      </c>
      <c r="V12" s="1039" t="s">
        <v>210</v>
      </c>
      <c r="W12" s="545"/>
      <c r="X12" s="460" t="s">
        <v>763</v>
      </c>
      <c r="Y12" s="752" t="s">
        <v>636</v>
      </c>
      <c r="AP12" s="1121" t="s">
        <v>616</v>
      </c>
      <c r="AQ12" s="528"/>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770</v>
      </c>
      <c r="Y14" s="752" t="s">
        <v>636</v>
      </c>
      <c r="AW14" s="409" t="s">
        <v>211</v>
      </c>
      <c r="AX14" s="410" t="s">
        <v>211</v>
      </c>
    </row>
    <row r="15" spans="1:55" ht="63.75">
      <c r="A15" s="6" t="s">
        <v>441</v>
      </c>
      <c r="B15" s="44">
        <v>2013</v>
      </c>
      <c r="I15" s="143" t="s">
        <v>213</v>
      </c>
      <c r="N15" s="177" t="s">
        <v>324</v>
      </c>
      <c r="V15" s="528"/>
      <c r="W15" s="528"/>
      <c r="X15" s="217"/>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7"/>
      <c r="AW17" s="409" t="s">
        <v>214</v>
      </c>
      <c r="AX17" s="410" t="s">
        <v>214</v>
      </c>
    </row>
    <row r="18" spans="1:50" ht="21" customHeight="1">
      <c r="A18" s="6" t="s">
        <v>114</v>
      </c>
      <c r="B18" s="44">
        <v>2016</v>
      </c>
      <c r="I18" s="143" t="s">
        <v>216</v>
      </c>
      <c r="N18" s="177" t="s">
        <v>321</v>
      </c>
      <c r="X18" s="217"/>
      <c r="AW18" s="409" t="s">
        <v>215</v>
      </c>
      <c r="AX18" s="410" t="s">
        <v>215</v>
      </c>
    </row>
    <row r="19" spans="1:50" ht="21" customHeight="1">
      <c r="A19" s="6" t="s">
        <v>115</v>
      </c>
      <c r="B19" s="44">
        <v>2017</v>
      </c>
      <c r="I19" s="143" t="s">
        <v>217</v>
      </c>
      <c r="N19" s="177" t="s">
        <v>320</v>
      </c>
      <c r="X19" s="217"/>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558</v>
      </c>
      <c r="AX23" s="410" t="s">
        <v>558</v>
      </c>
    </row>
    <row r="24" spans="1:50" ht="21" customHeight="1">
      <c r="A24" s="6" t="s">
        <v>120</v>
      </c>
      <c r="B24" s="44">
        <v>2022</v>
      </c>
      <c r="AW24" s="409" t="s">
        <v>559</v>
      </c>
      <c r="AX24" s="410" t="s">
        <v>559</v>
      </c>
    </row>
    <row r="25" spans="1:50">
      <c r="A25" s="6" t="s">
        <v>121</v>
      </c>
      <c r="B25" s="44">
        <v>2023</v>
      </c>
      <c r="AW25" s="409" t="s">
        <v>560</v>
      </c>
      <c r="AX25" s="410" t="s">
        <v>560</v>
      </c>
    </row>
    <row r="26" spans="1:50">
      <c r="A26" s="6" t="s">
        <v>122</v>
      </c>
      <c r="B26" s="44">
        <v>2024</v>
      </c>
      <c r="AX26" s="410" t="s">
        <v>561</v>
      </c>
    </row>
    <row r="27" spans="1:50">
      <c r="A27" s="6" t="s">
        <v>123</v>
      </c>
      <c r="B27" s="44">
        <v>2025</v>
      </c>
      <c r="AX27" s="410" t="s">
        <v>562</v>
      </c>
    </row>
    <row r="28" spans="1:50">
      <c r="A28" s="6" t="s">
        <v>124</v>
      </c>
      <c r="D28" s="269"/>
      <c r="E28" s="270"/>
      <c r="F28" s="270"/>
      <c r="H28" s="271" t="s">
        <v>408</v>
      </c>
      <c r="AX28" s="410" t="s">
        <v>563</v>
      </c>
    </row>
    <row r="29" spans="1:50">
      <c r="A29" s="6" t="s">
        <v>125</v>
      </c>
      <c r="D29" s="272" t="s">
        <v>409</v>
      </c>
      <c r="E29" s="273" t="str">
        <f>IF(periodStart = "","", periodStart)</f>
        <v>01.01.2020</v>
      </c>
      <c r="F29" s="273" t="str">
        <f>IF(periodEnd = "","", periodEnd)</f>
        <v>31.12.2024</v>
      </c>
      <c r="H29" s="274" t="s">
        <v>1118</v>
      </c>
      <c r="AX29" s="410" t="s">
        <v>564</v>
      </c>
    </row>
    <row r="30" spans="1:50">
      <c r="A30" s="6" t="s">
        <v>126</v>
      </c>
      <c r="D30" s="275"/>
      <c r="E30" s="276"/>
      <c r="F30" s="276"/>
      <c r="AX30" s="410" t="s">
        <v>565</v>
      </c>
    </row>
    <row r="31" spans="1:50" ht="12.75">
      <c r="A31" s="6" t="s">
        <v>127</v>
      </c>
      <c r="D31" s="269"/>
      <c r="E31" s="270"/>
      <c r="F31" s="270"/>
      <c r="H31" s="277"/>
      <c r="AX31" s="410" t="s">
        <v>566</v>
      </c>
    </row>
    <row r="32" spans="1:50">
      <c r="A32" s="6" t="s">
        <v>128</v>
      </c>
      <c r="D32" s="272" t="s">
        <v>410</v>
      </c>
      <c r="E32" s="278"/>
      <c r="F32" s="278"/>
      <c r="H32" s="279" t="s">
        <v>411</v>
      </c>
      <c r="O32" s="528" t="s">
        <v>641</v>
      </c>
      <c r="AX32" s="410" t="s">
        <v>567</v>
      </c>
    </row>
    <row r="33" spans="1:50">
      <c r="A33" s="6" t="s">
        <v>129</v>
      </c>
      <c r="O33" s="528" t="s">
        <v>642</v>
      </c>
      <c r="AX33" s="410" t="s">
        <v>568</v>
      </c>
    </row>
    <row r="34" spans="1:50">
      <c r="A34" s="6" t="s">
        <v>130</v>
      </c>
      <c r="O34" s="528" t="s">
        <v>643</v>
      </c>
      <c r="AX34" s="410" t="s">
        <v>569</v>
      </c>
    </row>
    <row r="35" spans="1:50">
      <c r="A35" s="6" t="s">
        <v>131</v>
      </c>
      <c r="O35" s="528" t="s">
        <v>644</v>
      </c>
      <c r="X35" s="528"/>
      <c r="Y35" s="528"/>
      <c r="AX35" s="410" t="s">
        <v>570</v>
      </c>
    </row>
    <row r="36" spans="1:50">
      <c r="A36" s="6" t="s">
        <v>95</v>
      </c>
      <c r="O36" s="528" t="s">
        <v>645</v>
      </c>
      <c r="AX36" s="410" t="s">
        <v>571</v>
      </c>
    </row>
    <row r="37" spans="1:50">
      <c r="A37" s="6" t="s">
        <v>96</v>
      </c>
      <c r="O37" s="528" t="s">
        <v>646</v>
      </c>
      <c r="AX37" s="410" t="s">
        <v>572</v>
      </c>
    </row>
    <row r="38" spans="1:50">
      <c r="A38" s="6" t="s">
        <v>97</v>
      </c>
      <c r="O38" s="528" t="s">
        <v>647</v>
      </c>
      <c r="AX38" s="410" t="s">
        <v>573</v>
      </c>
    </row>
    <row r="39" spans="1:50">
      <c r="A39" s="6" t="s">
        <v>98</v>
      </c>
      <c r="O39" s="528" t="s">
        <v>648</v>
      </c>
      <c r="AX39" s="410" t="s">
        <v>521</v>
      </c>
    </row>
    <row r="40" spans="1:50">
      <c r="A40" s="6" t="s">
        <v>99</v>
      </c>
      <c r="O40" s="528" t="s">
        <v>649</v>
      </c>
      <c r="AX40" s="410" t="s">
        <v>522</v>
      </c>
    </row>
    <row r="41" spans="1:50">
      <c r="A41" s="6" t="s">
        <v>100</v>
      </c>
      <c r="O41" s="528" t="s">
        <v>650</v>
      </c>
      <c r="AX41" s="410" t="s">
        <v>523</v>
      </c>
    </row>
    <row r="42" spans="1:50">
      <c r="A42" s="6" t="s">
        <v>132</v>
      </c>
      <c r="AX42" s="410" t="s">
        <v>524</v>
      </c>
    </row>
    <row r="43" spans="1:50">
      <c r="A43" s="6" t="s">
        <v>133</v>
      </c>
      <c r="AX43" s="410" t="s">
        <v>525</v>
      </c>
    </row>
    <row r="44" spans="1:50">
      <c r="A44" s="6" t="s">
        <v>134</v>
      </c>
      <c r="AX44" s="410" t="s">
        <v>526</v>
      </c>
    </row>
    <row r="45" spans="1:50">
      <c r="A45" s="6" t="s">
        <v>135</v>
      </c>
      <c r="AX45" s="410" t="s">
        <v>527</v>
      </c>
    </row>
    <row r="46" spans="1:50">
      <c r="A46" s="6" t="s">
        <v>136</v>
      </c>
      <c r="AX46" s="410" t="s">
        <v>528</v>
      </c>
    </row>
    <row r="47" spans="1:50">
      <c r="A47" s="6" t="s">
        <v>157</v>
      </c>
      <c r="AX47" s="410" t="s">
        <v>529</v>
      </c>
    </row>
    <row r="48" spans="1:50">
      <c r="A48" s="6" t="s">
        <v>158</v>
      </c>
      <c r="AX48" s="410" t="s">
        <v>530</v>
      </c>
    </row>
    <row r="49" spans="1:50">
      <c r="A49" s="6" t="s">
        <v>159</v>
      </c>
      <c r="AX49" s="410" t="s">
        <v>531</v>
      </c>
    </row>
    <row r="50" spans="1:50">
      <c r="A50" s="6" t="s">
        <v>137</v>
      </c>
      <c r="AX50" s="410" t="s">
        <v>532</v>
      </c>
    </row>
    <row r="51" spans="1:50">
      <c r="A51" s="6" t="s">
        <v>138</v>
      </c>
      <c r="AX51" s="410" t="s">
        <v>533</v>
      </c>
    </row>
    <row r="52" spans="1:50">
      <c r="A52" s="6" t="s">
        <v>139</v>
      </c>
      <c r="AX52" s="410" t="s">
        <v>534</v>
      </c>
    </row>
    <row r="53" spans="1:50">
      <c r="A53" s="6" t="s">
        <v>140</v>
      </c>
      <c r="X53" s="480"/>
      <c r="AX53" s="410" t="s">
        <v>535</v>
      </c>
    </row>
    <row r="54" spans="1:50">
      <c r="A54" s="6" t="s">
        <v>141</v>
      </c>
      <c r="X54" s="480"/>
      <c r="AX54" s="410" t="s">
        <v>536</v>
      </c>
    </row>
    <row r="55" spans="1:50">
      <c r="A55" s="6" t="s">
        <v>142</v>
      </c>
      <c r="X55" s="480"/>
      <c r="AX55" s="410" t="s">
        <v>537</v>
      </c>
    </row>
    <row r="56" spans="1:50">
      <c r="A56" s="6" t="s">
        <v>143</v>
      </c>
      <c r="X56" s="480"/>
      <c r="AX56" s="410" t="s">
        <v>538</v>
      </c>
    </row>
    <row r="57" spans="1:50">
      <c r="A57" s="6" t="s">
        <v>388</v>
      </c>
      <c r="X57" s="480"/>
      <c r="AX57" s="410" t="s">
        <v>539</v>
      </c>
    </row>
    <row r="58" spans="1:50">
      <c r="A58" s="6" t="s">
        <v>144</v>
      </c>
      <c r="X58" s="480"/>
      <c r="AX58" s="410" t="s">
        <v>540</v>
      </c>
    </row>
    <row r="59" spans="1:50">
      <c r="A59" s="6" t="s">
        <v>145</v>
      </c>
      <c r="X59" s="480"/>
      <c r="AX59" s="410" t="s">
        <v>541</v>
      </c>
    </row>
    <row r="60" spans="1:50">
      <c r="A60" s="6" t="s">
        <v>146</v>
      </c>
      <c r="X60" s="480"/>
      <c r="AX60" s="410" t="s">
        <v>542</v>
      </c>
    </row>
    <row r="61" spans="1:50">
      <c r="A61" s="6" t="s">
        <v>147</v>
      </c>
      <c r="X61" s="480"/>
      <c r="AX61" s="410" t="s">
        <v>543</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469"/>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1">
        <f>IF(Территории!$E$12="",1,0)</f>
        <v>0</v>
      </c>
    </row>
    <row r="109" spans="1:1">
      <c r="A109" s="1101">
        <f>IF(Территории!$E$15="",1,0)</f>
        <v>0</v>
      </c>
    </row>
    <row r="110" spans="1:1">
      <c r="A110" s="1101">
        <f>IF(Территории!$E$18="",1,0)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IF('Перечень тарифов'!$N$21="",1,0)</f>
        <v>0</v>
      </c>
    </row>
    <row r="118" spans="1:1">
      <c r="A118" s="1101">
        <f>IF('Перечень тарифов'!$N$24="",1,0)</f>
        <v>0</v>
      </c>
    </row>
    <row r="119" spans="1:1">
      <c r="A119" s="1101">
        <f>IF('Перечень тарифов'!$O$24="",1,0)</f>
        <v>0</v>
      </c>
    </row>
    <row r="120" spans="1:1">
      <c r="A120" s="1101">
        <f>IF('Перечень тарифов'!$S$24="",1,0)</f>
        <v>0</v>
      </c>
    </row>
    <row r="121" spans="1:1">
      <c r="A121" s="1101">
        <f>IF('Перечень тарифов'!$N$27="",1,0)</f>
        <v>0</v>
      </c>
    </row>
    <row r="122" spans="1:1">
      <c r="A122" s="1101">
        <f>IF('Перечень тарифов'!$O$27="",1,0)</f>
        <v>0</v>
      </c>
    </row>
    <row r="123" spans="1:1">
      <c r="A123" s="1101">
        <f>IF('Перечень тарифов'!$S$27="",1,0)</f>
        <v>0</v>
      </c>
    </row>
    <row r="124" spans="1:1">
      <c r="A124" s="1101">
        <f>IF('Форма 4.2.1 | Т-ТЭ | потр'!$O$24="",1,0)</f>
        <v>0</v>
      </c>
    </row>
    <row r="125" spans="1:1">
      <c r="A125" s="1101">
        <f>IF('Форма 4.2.1 | Т-ТЭ | потр'!$O$40="",1,0)</f>
        <v>0</v>
      </c>
    </row>
    <row r="126" spans="1:1">
      <c r="A126" s="1101">
        <f>IF('Форма 4.2.1 | Т-ТЭ | потр'!$O$41="",1,0)</f>
        <v>0</v>
      </c>
    </row>
    <row r="127" spans="1:1">
      <c r="A127" s="1101">
        <f>IF('Форма 4.2.1 | Т-ТЭ | потр'!$M$42="",1,0)</f>
        <v>0</v>
      </c>
    </row>
    <row r="128" spans="1:1">
      <c r="A128" s="1101">
        <f>IF('Форма 4.2.1 | Т-ТЭ | потр'!$O$42="",1,0)</f>
        <v>0</v>
      </c>
    </row>
    <row r="129" spans="1:1">
      <c r="A129" s="1101">
        <f>IF('Форма 4.2.1 | Т-ТЭ | потр'!$R$42="",1,0)</f>
        <v>0</v>
      </c>
    </row>
    <row r="130" spans="1:1">
      <c r="A130" s="1101">
        <f>IF('Форма 4.2.1 | Т-ТЭ | потр'!$T$42="",1,0)</f>
        <v>0</v>
      </c>
    </row>
    <row r="131" spans="1:1">
      <c r="A131" s="1101">
        <f>IF('Форма 4.2.1 | Т-ТЭ | потр'!$S$42="",1,0)</f>
        <v>0</v>
      </c>
    </row>
    <row r="132" spans="1:1">
      <c r="A132" s="1101">
        <f>IF('Форма 4.2.1 | Т-ТЭ | потр'!$U$42="",1,0)</f>
        <v>0</v>
      </c>
    </row>
    <row r="133" spans="1:1">
      <c r="A133" s="1101">
        <f>IF('Форма 4.2.1 | Т-ТЭ | потр'!$O$58="",1,0)</f>
        <v>0</v>
      </c>
    </row>
    <row r="134" spans="1:1">
      <c r="A134" s="1101">
        <f>IF('Форма 4.2.1 | Т-ТЭ | потр'!$O$59="",1,0)</f>
        <v>0</v>
      </c>
    </row>
    <row r="135" spans="1:1">
      <c r="A135" s="1101">
        <f>IF('Форма 4.2.1 | Т-ТЭ | потр'!$M$60="",1,0)</f>
        <v>0</v>
      </c>
    </row>
    <row r="136" spans="1:1">
      <c r="A136" s="1101">
        <f>IF('Форма 4.2.1 | Т-ТЭ | потр'!$O$60="",1,0)</f>
        <v>0</v>
      </c>
    </row>
    <row r="137" spans="1:1">
      <c r="A137" s="1101">
        <f>IF('Форма 4.2.1 | Т-ТЭ | потр'!$R$60="",1,0)</f>
        <v>0</v>
      </c>
    </row>
    <row r="138" spans="1:1">
      <c r="A138" s="1101">
        <f>IF('Форма 4.2.1 | Т-ТЭ | потр'!$T$60="",1,0)</f>
        <v>0</v>
      </c>
    </row>
    <row r="139" spans="1:1">
      <c r="A139" s="1101">
        <f>IF('Форма 4.2.1 | Т-ТЭ | потр'!$S$60="",1,0)</f>
        <v>0</v>
      </c>
    </row>
    <row r="140" spans="1:1">
      <c r="A140" s="1101">
        <f>IF('Форма 4.2.1 | Т-ТЭ | потр'!$U$60="",1,0)</f>
        <v>0</v>
      </c>
    </row>
    <row r="141" spans="1:1">
      <c r="A141" s="1101">
        <f>IF('Форма 4.2.1 | Т-ТЭ | потр'!$Y$60="",1,0)</f>
        <v>0</v>
      </c>
    </row>
    <row r="142" spans="1:1">
      <c r="A142" s="1101">
        <f>IF('Форма 4.2.1 | Т-ТЭ | потр'!$AA$60="",1,0)</f>
        <v>0</v>
      </c>
    </row>
    <row r="143" spans="1:1">
      <c r="A143" s="1101">
        <f>IF('Форма 4.2.1 | Т-ТЭ | потр'!$V$60="",1,0)</f>
        <v>0</v>
      </c>
    </row>
    <row r="144" spans="1:1">
      <c r="A144" s="1101">
        <f>IF('Форма 4.2.1 | Т-ТЭ | потр'!$Z$60="",1,0)</f>
        <v>0</v>
      </c>
    </row>
    <row r="145" spans="1:1">
      <c r="A145" s="1101">
        <f>IF('Форма 4.2.1 | Т-ТЭ | потр'!$AB$60="",1,0)</f>
        <v>0</v>
      </c>
    </row>
    <row r="146" spans="1:1">
      <c r="A146" s="1101">
        <f>IF('Форма 4.2.1 | Т-ТЭ | потр'!$Y$42="",1,0)</f>
        <v>0</v>
      </c>
    </row>
    <row r="147" spans="1:1">
      <c r="A147" s="1101">
        <f>IF('Форма 4.2.1 | Т-ТЭ | потр'!$AA$42="",1,0)</f>
        <v>0</v>
      </c>
    </row>
    <row r="148" spans="1:1">
      <c r="A148" s="1101">
        <f>IF('Форма 4.2.1 | Т-ТЭ | потр'!$V$42="",1,0)</f>
        <v>0</v>
      </c>
    </row>
    <row r="149" spans="1:1">
      <c r="A149" s="1101">
        <f>IF('Форма 4.2.1 | Т-ТЭ | потр'!$Z$42="",1,0)</f>
        <v>0</v>
      </c>
    </row>
    <row r="150" spans="1:1">
      <c r="A150" s="1101">
        <f>IF('Форма 4.2.1 | Т-ТЭ | потр'!$AB$42="",1,0)</f>
        <v>0</v>
      </c>
    </row>
    <row r="151" spans="1:1">
      <c r="A151" s="1101">
        <f>IF('Форма 4.2.1 | Т-ТЭ | потр'!$Y$24="",1,0)</f>
        <v>0</v>
      </c>
    </row>
    <row r="152" spans="1:1">
      <c r="A152" s="1101">
        <f>IF('Форма 4.2.1 | Т-ТЭ | потр'!$AA$24="",1,0)</f>
        <v>0</v>
      </c>
    </row>
    <row r="153" spans="1:1">
      <c r="A153" s="1101">
        <f>IF('Форма 4.2.1 | Т-ТЭ | потр'!$V$24="",1,0)</f>
        <v>0</v>
      </c>
    </row>
    <row r="154" spans="1:1">
      <c r="A154" s="1101">
        <f>IF('Форма 4.2.1 | Т-ТЭ | потр'!$Z$24="",1,0)</f>
        <v>0</v>
      </c>
    </row>
    <row r="155" spans="1:1">
      <c r="A155" s="1101">
        <f>IF('Форма 4.2.1 | Т-ТЭ | потр'!$AB$24="",1,0)</f>
        <v>0</v>
      </c>
    </row>
    <row r="156" spans="1:1">
      <c r="A156" s="1101">
        <f>IF('Форма 4.2.1 | Т-ТЭ | потр'!$O$27="",1,0)</f>
        <v>0</v>
      </c>
    </row>
    <row r="157" spans="1:1">
      <c r="A157" s="1101">
        <f>IF('Форма 4.2.1 | Т-ТЭ | потр'!$M$28="",1,0)</f>
        <v>0</v>
      </c>
    </row>
    <row r="158" spans="1:1">
      <c r="A158" s="1101">
        <f>IF('Форма 4.2.1 | Т-ТЭ | потр'!$O$28="",1,0)</f>
        <v>0</v>
      </c>
    </row>
    <row r="159" spans="1:1">
      <c r="A159" s="1101">
        <f>IF('Форма 4.2.1 | Т-ТЭ | потр'!$R$28="",1,0)</f>
        <v>0</v>
      </c>
    </row>
    <row r="160" spans="1:1">
      <c r="A160" s="1101">
        <f>IF('Форма 4.2.1 | Т-ТЭ | потр'!$T$28="",1,0)</f>
        <v>0</v>
      </c>
    </row>
    <row r="161" spans="1:1">
      <c r="A161" s="1101">
        <f>IF('Форма 4.2.1 | Т-ТЭ | потр'!$V$28="",1,0)</f>
        <v>0</v>
      </c>
    </row>
    <row r="162" spans="1:1">
      <c r="A162" s="1101">
        <f>IF('Форма 4.2.1 | Т-ТЭ | потр'!$Y$28="",1,0)</f>
        <v>0</v>
      </c>
    </row>
    <row r="163" spans="1:1">
      <c r="A163" s="1101">
        <f>IF('Форма 4.2.1 | Т-ТЭ | потр'!$AA$28="",1,0)</f>
        <v>0</v>
      </c>
    </row>
    <row r="164" spans="1:1">
      <c r="A164" s="1101">
        <f>IF('Форма 4.2.1 | Т-ТЭ | потр'!$S$28="",1,0)</f>
        <v>0</v>
      </c>
    </row>
    <row r="165" spans="1:1">
      <c r="A165" s="1101">
        <f>IF('Форма 4.2.1 | Т-ТЭ | потр'!$U$28="",1,0)</f>
        <v>0</v>
      </c>
    </row>
    <row r="166" spans="1:1">
      <c r="A166" s="1101">
        <f>IF('Форма 4.2.1 | Т-ТЭ | потр'!$Z$28="",1,0)</f>
        <v>0</v>
      </c>
    </row>
    <row r="167" spans="1:1">
      <c r="A167" s="1101">
        <f>IF('Форма 4.2.1 | Т-ТЭ | потр'!$AB$28="",1,0)</f>
        <v>0</v>
      </c>
    </row>
    <row r="168" spans="1:1">
      <c r="A168" s="1101">
        <f>IF('Форма 4.2.1 | Т-ТЭ | потр'!$O$31="",1,0)</f>
        <v>0</v>
      </c>
    </row>
    <row r="169" spans="1:1">
      <c r="A169" s="1101">
        <f>IF('Форма 4.2.1 | Т-ТЭ | потр'!$M$32="",1,0)</f>
        <v>0</v>
      </c>
    </row>
    <row r="170" spans="1:1">
      <c r="A170" s="1101">
        <f>IF('Форма 4.2.1 | Т-ТЭ | потр'!$O$32="",1,0)</f>
        <v>0</v>
      </c>
    </row>
    <row r="171" spans="1:1">
      <c r="A171" s="1101">
        <f>IF('Форма 4.2.1 | Т-ТЭ | потр'!$R$32="",1,0)</f>
        <v>0</v>
      </c>
    </row>
    <row r="172" spans="1:1">
      <c r="A172" s="1101">
        <f>IF('Форма 4.2.1 | Т-ТЭ | потр'!$T$32="",1,0)</f>
        <v>0</v>
      </c>
    </row>
    <row r="173" spans="1:1">
      <c r="A173" s="1101">
        <f>IF('Форма 4.2.1 | Т-ТЭ | потр'!$V$32="",1,0)</f>
        <v>0</v>
      </c>
    </row>
    <row r="174" spans="1:1">
      <c r="A174" s="1101">
        <f>IF('Форма 4.2.1 | Т-ТЭ | потр'!$Y$32="",1,0)</f>
        <v>0</v>
      </c>
    </row>
    <row r="175" spans="1:1">
      <c r="A175" s="1101">
        <f>IF('Форма 4.2.1 | Т-ТЭ | потр'!$AA$32="",1,0)</f>
        <v>0</v>
      </c>
    </row>
    <row r="176" spans="1:1">
      <c r="A176" s="1101">
        <f>IF('Форма 4.2.1 | Т-ТЭ | потр'!$S$32="",1,0)</f>
        <v>0</v>
      </c>
    </row>
    <row r="177" spans="1:1">
      <c r="A177" s="1101">
        <f>IF('Форма 4.2.1 | Т-ТЭ | потр'!$U$32="",1,0)</f>
        <v>0</v>
      </c>
    </row>
    <row r="178" spans="1:1">
      <c r="A178" s="1101">
        <f>IF('Форма 4.2.1 | Т-ТЭ | потр'!$Z$32="",1,0)</f>
        <v>0</v>
      </c>
    </row>
    <row r="179" spans="1:1">
      <c r="A179" s="1101">
        <f>IF('Форма 4.2.1 | Т-ТЭ | потр'!$AB$32="",1,0)</f>
        <v>0</v>
      </c>
    </row>
    <row r="180" spans="1:1">
      <c r="A180" s="1101">
        <f>IF('Форма 4.7'!$E$13="",1,0)</f>
        <v>0</v>
      </c>
    </row>
    <row r="181" spans="1:1">
      <c r="A181" s="1101">
        <f>IF('Форма 4.7'!$F$13="",1,0)</f>
        <v>0</v>
      </c>
    </row>
    <row r="182" spans="1:1">
      <c r="A182" s="1101">
        <f>IF('Форма 4.2.1 | Т-ТЭ | потр'!$O$45="",1,0)</f>
        <v>0</v>
      </c>
    </row>
    <row r="183" spans="1:1">
      <c r="A183" s="1101">
        <f>IF('Форма 4.2.1 | Т-ТЭ | потр'!$M$46="",1,0)</f>
        <v>0</v>
      </c>
    </row>
    <row r="184" spans="1:1">
      <c r="A184" s="1101">
        <f>IF('Форма 4.2.1 | Т-ТЭ | потр'!$O$46="",1,0)</f>
        <v>0</v>
      </c>
    </row>
    <row r="185" spans="1:1">
      <c r="A185" s="1101">
        <f>IF('Форма 4.2.1 | Т-ТЭ | потр'!$R$46="",1,0)</f>
        <v>0</v>
      </c>
    </row>
    <row r="186" spans="1:1">
      <c r="A186" s="1101">
        <f>IF('Форма 4.2.1 | Т-ТЭ | потр'!$T$46="",1,0)</f>
        <v>0</v>
      </c>
    </row>
    <row r="187" spans="1:1">
      <c r="A187" s="1101">
        <f>IF('Форма 4.2.1 | Т-ТЭ | потр'!$V$46="",1,0)</f>
        <v>0</v>
      </c>
    </row>
    <row r="188" spans="1:1">
      <c r="A188" s="1101">
        <f>IF('Форма 4.2.1 | Т-ТЭ | потр'!$Y$46="",1,0)</f>
        <v>0</v>
      </c>
    </row>
    <row r="189" spans="1:1">
      <c r="A189" s="1101">
        <f>IF('Форма 4.2.1 | Т-ТЭ | потр'!$AA$46="",1,0)</f>
        <v>0</v>
      </c>
    </row>
    <row r="190" spans="1:1">
      <c r="A190" s="1101">
        <f>IF('Форма 4.2.1 | Т-ТЭ | потр'!$S$46="",1,0)</f>
        <v>0</v>
      </c>
    </row>
    <row r="191" spans="1:1">
      <c r="A191" s="1101">
        <f>IF('Форма 4.2.1 | Т-ТЭ | потр'!$U$46="",1,0)</f>
        <v>0</v>
      </c>
    </row>
    <row r="192" spans="1:1">
      <c r="A192" s="1101">
        <f>IF('Форма 4.2.1 | Т-ТЭ | потр'!$Z$46="",1,0)</f>
        <v>0</v>
      </c>
    </row>
    <row r="193" spans="1:1">
      <c r="A193" s="1101">
        <f>IF('Форма 4.2.1 | Т-ТЭ | потр'!$AB$46="",1,0)</f>
        <v>0</v>
      </c>
    </row>
    <row r="194" spans="1:1">
      <c r="A194" s="1101">
        <f>IF('Форма 4.2.1 | Т-ТЭ | потр'!$O$49="",1,0)</f>
        <v>0</v>
      </c>
    </row>
    <row r="195" spans="1:1">
      <c r="A195" s="1101">
        <f>IF('Форма 4.2.1 | Т-ТЭ | потр'!$M$50="",1,0)</f>
        <v>0</v>
      </c>
    </row>
    <row r="196" spans="1:1">
      <c r="A196" s="1101">
        <f>IF('Форма 4.2.1 | Т-ТЭ | потр'!$O$50="",1,0)</f>
        <v>0</v>
      </c>
    </row>
    <row r="197" spans="1:1">
      <c r="A197" s="1101">
        <f>IF('Форма 4.2.1 | Т-ТЭ | потр'!$R$50="",1,0)</f>
        <v>0</v>
      </c>
    </row>
    <row r="198" spans="1:1">
      <c r="A198" s="1101">
        <f>IF('Форма 4.2.1 | Т-ТЭ | потр'!$T$50="",1,0)</f>
        <v>0</v>
      </c>
    </row>
    <row r="199" spans="1:1">
      <c r="A199" s="1101">
        <f>IF('Форма 4.2.1 | Т-ТЭ | потр'!$V$50="",1,0)</f>
        <v>0</v>
      </c>
    </row>
    <row r="200" spans="1:1">
      <c r="A200" s="1101">
        <f>IF('Форма 4.2.1 | Т-ТЭ | потр'!$Y$50="",1,0)</f>
        <v>0</v>
      </c>
    </row>
    <row r="201" spans="1:1">
      <c r="A201" s="1101">
        <f>IF('Форма 4.2.1 | Т-ТЭ | потр'!$AA$50="",1,0)</f>
        <v>0</v>
      </c>
    </row>
    <row r="202" spans="1:1">
      <c r="A202" s="1101">
        <f>IF('Форма 4.2.1 | Т-ТЭ | потр'!$S$50="",1,0)</f>
        <v>0</v>
      </c>
    </row>
    <row r="203" spans="1:1">
      <c r="A203" s="1101">
        <f>IF('Форма 4.2.1 | Т-ТЭ | потр'!$U$50="",1,0)</f>
        <v>0</v>
      </c>
    </row>
    <row r="204" spans="1:1">
      <c r="A204" s="1101">
        <f>IF('Форма 4.2.1 | Т-ТЭ | потр'!$Z$50="",1,0)</f>
        <v>0</v>
      </c>
    </row>
    <row r="205" spans="1:1">
      <c r="A205" s="1101">
        <f>IF('Форма 4.2.1 | Т-ТЭ | потр'!$AB$50="",1,0)</f>
        <v>0</v>
      </c>
    </row>
    <row r="206" spans="1:1">
      <c r="A206" s="1101">
        <f>IF('Форма 4.2.1 | Т-ТЭ | потр'!$O$63="",1,0)</f>
        <v>0</v>
      </c>
    </row>
    <row r="207" spans="1:1">
      <c r="A207" s="1101">
        <f>IF('Форма 4.2.1 | Т-ТЭ | потр'!$M$64="",1,0)</f>
        <v>0</v>
      </c>
    </row>
    <row r="208" spans="1:1">
      <c r="A208" s="1101">
        <f>IF('Форма 4.2.1 | Т-ТЭ | потр'!$O$64="",1,0)</f>
        <v>0</v>
      </c>
    </row>
    <row r="209" spans="1:1">
      <c r="A209" s="1101">
        <f>IF('Форма 4.2.1 | Т-ТЭ | потр'!$R$64="",1,0)</f>
        <v>0</v>
      </c>
    </row>
    <row r="210" spans="1:1">
      <c r="A210" s="1101">
        <f>IF('Форма 4.2.1 | Т-ТЭ | потр'!$T$64="",1,0)</f>
        <v>0</v>
      </c>
    </row>
    <row r="211" spans="1:1">
      <c r="A211" s="1101">
        <f>IF('Форма 4.2.1 | Т-ТЭ | потр'!$V$64="",1,0)</f>
        <v>0</v>
      </c>
    </row>
    <row r="212" spans="1:1">
      <c r="A212" s="1101">
        <f>IF('Форма 4.2.1 | Т-ТЭ | потр'!$Y$64="",1,0)</f>
        <v>0</v>
      </c>
    </row>
    <row r="213" spans="1:1">
      <c r="A213" s="1101">
        <f>IF('Форма 4.2.1 | Т-ТЭ | потр'!$AA$64="",1,0)</f>
        <v>0</v>
      </c>
    </row>
    <row r="214" spans="1:1">
      <c r="A214" s="1101">
        <f>IF('Форма 4.2.1 | Т-ТЭ | потр'!$S$64="",1,0)</f>
        <v>0</v>
      </c>
    </row>
    <row r="215" spans="1:1">
      <c r="A215" s="1101">
        <f>IF('Форма 4.2.1 | Т-ТЭ | потр'!$U$64="",1,0)</f>
        <v>0</v>
      </c>
    </row>
    <row r="216" spans="1:1">
      <c r="A216" s="1101">
        <f>IF('Форма 4.2.1 | Т-ТЭ | потр'!$Z$64="",1,0)</f>
        <v>0</v>
      </c>
    </row>
    <row r="217" spans="1:1">
      <c r="A217" s="1101">
        <f>IF('Форма 4.2.1 | Т-ТЭ | потр'!$AB$64="",1,0)</f>
        <v>0</v>
      </c>
    </row>
    <row r="218" spans="1:1">
      <c r="A218" s="1101">
        <f>IF('Форма 4.2.1 | Т-ТЭ | потр'!$O$67="",1,0)</f>
        <v>0</v>
      </c>
    </row>
    <row r="219" spans="1:1">
      <c r="A219" s="1101">
        <f>IF('Форма 4.2.1 | Т-ТЭ | потр'!$M$68="",1,0)</f>
        <v>0</v>
      </c>
    </row>
    <row r="220" spans="1:1">
      <c r="A220" s="1101">
        <f>IF('Форма 4.2.1 | Т-ТЭ | потр'!$O$68="",1,0)</f>
        <v>0</v>
      </c>
    </row>
    <row r="221" spans="1:1">
      <c r="A221" s="1101">
        <f>IF('Форма 4.2.1 | Т-ТЭ | потр'!$R$68="",1,0)</f>
        <v>0</v>
      </c>
    </row>
    <row r="222" spans="1:1">
      <c r="A222" s="1101">
        <f>IF('Форма 4.2.1 | Т-ТЭ | потр'!$T$68="",1,0)</f>
        <v>0</v>
      </c>
    </row>
    <row r="223" spans="1:1">
      <c r="A223" s="1101">
        <f>IF('Форма 4.2.1 | Т-ТЭ | потр'!$V$68="",1,0)</f>
        <v>0</v>
      </c>
    </row>
    <row r="224" spans="1:1">
      <c r="A224" s="1101">
        <f>IF('Форма 4.2.1 | Т-ТЭ | потр'!$Y$68="",1,0)</f>
        <v>0</v>
      </c>
    </row>
    <row r="225" spans="1:1">
      <c r="A225" s="1101">
        <f>IF('Форма 4.2.1 | Т-ТЭ | потр'!$AA$68="",1,0)</f>
        <v>0</v>
      </c>
    </row>
    <row r="226" spans="1:1">
      <c r="A226" s="1101">
        <f>IF('Форма 4.2.1 | Т-ТЭ | потр'!$S$68="",1,0)</f>
        <v>0</v>
      </c>
    </row>
    <row r="227" spans="1:1">
      <c r="A227" s="1101">
        <f>IF('Форма 4.2.1 | Т-ТЭ | потр'!$U$68="",1,0)</f>
        <v>0</v>
      </c>
    </row>
    <row r="228" spans="1:1">
      <c r="A228" s="1101">
        <f>IF('Форма 4.2.1 | Т-ТЭ | потр'!$Z$68="",1,0)</f>
        <v>0</v>
      </c>
    </row>
    <row r="229" spans="1:1">
      <c r="A229" s="1101">
        <f>IF('Форма 4.2.1 | Т-ТЭ | потр'!$AB$68="",1,0)</f>
        <v>0</v>
      </c>
    </row>
    <row r="230" spans="1:1">
      <c r="A230" s="1101">
        <f>IF('Форма 4.2.1 | Т-ТЭ | потр'!$AF$42="",1,0)</f>
        <v>0</v>
      </c>
    </row>
    <row r="231" spans="1:1">
      <c r="A231" s="1101">
        <f>IF('Форма 4.2.1 | Т-ТЭ | потр'!$AH$42="",1,0)</f>
        <v>0</v>
      </c>
    </row>
    <row r="232" spans="1:1">
      <c r="A232" s="1101">
        <f>IF('Форма 4.2.1 | Т-ТЭ | потр'!$AC$42="",1,0)</f>
        <v>0</v>
      </c>
    </row>
    <row r="233" spans="1:1">
      <c r="A233" s="1101">
        <f>IF('Форма 4.2.1 | Т-ТЭ | потр'!$AG$42="",1,0)</f>
        <v>0</v>
      </c>
    </row>
    <row r="234" spans="1:1">
      <c r="A234" s="1101">
        <f>IF('Форма 4.2.1 | Т-ТЭ | потр'!$AI$42="",1,0)</f>
        <v>0</v>
      </c>
    </row>
    <row r="235" spans="1:1">
      <c r="A235" s="1101">
        <f>IF('Форма 4.2.1 | Т-ТЭ | потр'!$AF$60="",1,0)</f>
        <v>0</v>
      </c>
    </row>
    <row r="236" spans="1:1">
      <c r="A236" s="1101">
        <f>IF('Форма 4.2.1 | Т-ТЭ | потр'!$AH$60="",1,0)</f>
        <v>0</v>
      </c>
    </row>
    <row r="237" spans="1:1">
      <c r="A237" s="1101">
        <f>IF('Форма 4.2.1 | Т-ТЭ | потр'!$AC$60="",1,0)</f>
        <v>0</v>
      </c>
    </row>
    <row r="238" spans="1:1">
      <c r="A238" s="1101">
        <f>IF('Форма 4.2.1 | Т-ТЭ | потр'!$AG$60="",1,0)</f>
        <v>0</v>
      </c>
    </row>
    <row r="239" spans="1:1">
      <c r="A239" s="1101">
        <f>IF('Форма 4.2.1 | Т-ТЭ | потр'!$AI$60="",1,0)</f>
        <v>0</v>
      </c>
    </row>
    <row r="240" spans="1:1">
      <c r="A240" s="1101">
        <f>IF('Форма 4.2.1 | Т-ТЭ | потр'!$AF$46="",1,0)</f>
        <v>0</v>
      </c>
    </row>
    <row r="241" spans="1:1">
      <c r="A241" s="1101">
        <f>IF('Форма 4.2.1 | Т-ТЭ | потр'!$AH$46="",1,0)</f>
        <v>0</v>
      </c>
    </row>
    <row r="242" spans="1:1">
      <c r="A242" s="1101">
        <f>IF('Форма 4.2.1 | Т-ТЭ | потр'!$AC$46="",1,0)</f>
        <v>0</v>
      </c>
    </row>
    <row r="243" spans="1:1">
      <c r="A243" s="1101">
        <f>IF('Форма 4.2.1 | Т-ТЭ | потр'!$AG$46="",1,0)</f>
        <v>0</v>
      </c>
    </row>
    <row r="244" spans="1:1">
      <c r="A244" s="1101">
        <f>IF('Форма 4.2.1 | Т-ТЭ | потр'!$AI$46="",1,0)</f>
        <v>0</v>
      </c>
    </row>
    <row r="245" spans="1:1">
      <c r="A245" s="1101">
        <f>IF('Форма 4.2.1 | Т-ТЭ | потр'!$AF$50="",1,0)</f>
        <v>0</v>
      </c>
    </row>
    <row r="246" spans="1:1">
      <c r="A246" s="1101">
        <f>IF('Форма 4.2.1 | Т-ТЭ | потр'!$AH$50="",1,0)</f>
        <v>0</v>
      </c>
    </row>
    <row r="247" spans="1:1">
      <c r="A247" s="1101">
        <f>IF('Форма 4.2.1 | Т-ТЭ | потр'!$AC$50="",1,0)</f>
        <v>0</v>
      </c>
    </row>
    <row r="248" spans="1:1">
      <c r="A248" s="1101">
        <f>IF('Форма 4.2.1 | Т-ТЭ | потр'!$AG$50="",1,0)</f>
        <v>0</v>
      </c>
    </row>
    <row r="249" spans="1:1">
      <c r="A249" s="1101">
        <f>IF('Форма 4.2.1 | Т-ТЭ | потр'!$AI$50="",1,0)</f>
        <v>0</v>
      </c>
    </row>
    <row r="250" spans="1:1">
      <c r="A250" s="1101">
        <f>IF('Форма 4.2.1 | Т-ТЭ | потр'!$AF$64="",1,0)</f>
        <v>0</v>
      </c>
    </row>
    <row r="251" spans="1:1">
      <c r="A251" s="1101">
        <f>IF('Форма 4.2.1 | Т-ТЭ | потр'!$AH$64="",1,0)</f>
        <v>0</v>
      </c>
    </row>
    <row r="252" spans="1:1">
      <c r="A252" s="1101">
        <f>IF('Форма 4.2.1 | Т-ТЭ | потр'!$AC$64="",1,0)</f>
        <v>0</v>
      </c>
    </row>
    <row r="253" spans="1:1">
      <c r="A253" s="1101">
        <f>IF('Форма 4.2.1 | Т-ТЭ | потр'!$AG$64="",1,0)</f>
        <v>0</v>
      </c>
    </row>
    <row r="254" spans="1:1">
      <c r="A254" s="1101">
        <f>IF('Форма 4.2.1 | Т-ТЭ | потр'!$AI$64="",1,0)</f>
        <v>0</v>
      </c>
    </row>
    <row r="255" spans="1:1">
      <c r="A255" s="1101">
        <f>IF('Форма 4.2.1 | Т-ТЭ | потр'!$AF$68="",1,0)</f>
        <v>0</v>
      </c>
    </row>
    <row r="256" spans="1:1">
      <c r="A256" s="1101">
        <f>IF('Форма 4.2.1 | Т-ТЭ | потр'!$AH$68="",1,0)</f>
        <v>0</v>
      </c>
    </row>
    <row r="257" spans="1:1">
      <c r="A257" s="1101">
        <f>IF('Форма 4.2.1 | Т-ТЭ | потр'!$AC$68="",1,0)</f>
        <v>0</v>
      </c>
    </row>
    <row r="258" spans="1:1">
      <c r="A258" s="1101">
        <f>IF('Форма 4.2.1 | Т-ТЭ | потр'!$AG$68="",1,0)</f>
        <v>0</v>
      </c>
    </row>
    <row r="259" spans="1:1">
      <c r="A259" s="1101">
        <f>IF('Форма 4.2.1 | Т-ТЭ | потр'!$AI$68="",1,0)</f>
        <v>0</v>
      </c>
    </row>
    <row r="260" spans="1:1">
      <c r="A260" s="1101">
        <f>IF('Форма 4.2.1 | Т-ТЭ | потр'!$AM$42="",1,0)</f>
        <v>0</v>
      </c>
    </row>
    <row r="261" spans="1:1">
      <c r="A261" s="1101">
        <f>IF('Форма 4.2.1 | Т-ТЭ | потр'!$AO$42="",1,0)</f>
        <v>0</v>
      </c>
    </row>
    <row r="262" spans="1:1">
      <c r="A262" s="1101">
        <f>IF('Форма 4.2.1 | Т-ТЭ | потр'!$AJ$42="",1,0)</f>
        <v>0</v>
      </c>
    </row>
    <row r="263" spans="1:1">
      <c r="A263" s="1101">
        <f>IF('Форма 4.2.1 | Т-ТЭ | потр'!$AN$42="",1,0)</f>
        <v>0</v>
      </c>
    </row>
    <row r="264" spans="1:1">
      <c r="A264" s="1101">
        <f>IF('Форма 4.2.1 | Т-ТЭ | потр'!$AP$42="",1,0)</f>
        <v>0</v>
      </c>
    </row>
    <row r="265" spans="1:1">
      <c r="A265" s="1101">
        <f>IF('Форма 4.2.1 | Т-ТЭ | потр'!$AM$64="",1,0)</f>
        <v>0</v>
      </c>
    </row>
    <row r="266" spans="1:1">
      <c r="A266" s="1101">
        <f>IF('Форма 4.2.1 | Т-ТЭ | потр'!$AO$64="",1,0)</f>
        <v>0</v>
      </c>
    </row>
    <row r="267" spans="1:1">
      <c r="A267" s="1101">
        <f>IF('Форма 4.2.1 | Т-ТЭ | потр'!$AJ$64="",1,0)</f>
        <v>0</v>
      </c>
    </row>
    <row r="268" spans="1:1">
      <c r="A268" s="1101">
        <f>IF('Форма 4.2.1 | Т-ТЭ | потр'!$AN$64="",1,0)</f>
        <v>0</v>
      </c>
    </row>
    <row r="269" spans="1:1">
      <c r="A269" s="1101">
        <f>IF('Форма 4.2.1 | Т-ТЭ | потр'!$AP$64="",1,0)</f>
        <v>0</v>
      </c>
    </row>
    <row r="270" spans="1:1">
      <c r="A270" s="1101">
        <f>IF('Форма 4.2.1 | Т-ТЭ | потр'!$AM$60="",1,0)</f>
        <v>0</v>
      </c>
    </row>
    <row r="271" spans="1:1">
      <c r="A271" s="1101">
        <f>IF('Форма 4.2.1 | Т-ТЭ | потр'!$AO$60="",1,0)</f>
        <v>0</v>
      </c>
    </row>
    <row r="272" spans="1:1">
      <c r="A272" s="1101">
        <f>IF('Форма 4.2.1 | Т-ТЭ | потр'!$AJ$60="",1,0)</f>
        <v>0</v>
      </c>
    </row>
    <row r="273" spans="1:1">
      <c r="A273" s="1101">
        <f>IF('Форма 4.2.1 | Т-ТЭ | потр'!$AN$60="",1,0)</f>
        <v>0</v>
      </c>
    </row>
    <row r="274" spans="1:1">
      <c r="A274" s="1101">
        <f>IF('Форма 4.2.1 | Т-ТЭ | потр'!$AP$60="",1,0)</f>
        <v>0</v>
      </c>
    </row>
    <row r="275" spans="1:1">
      <c r="A275" s="1101">
        <f>IF('Форма 4.2.1 | Т-ТЭ | потр'!$AM$68="",1,0)</f>
        <v>0</v>
      </c>
    </row>
    <row r="276" spans="1:1">
      <c r="A276" s="1101">
        <f>IF('Форма 4.2.1 | Т-ТЭ | потр'!$AO$68="",1,0)</f>
        <v>0</v>
      </c>
    </row>
    <row r="277" spans="1:1">
      <c r="A277" s="1101">
        <f>IF('Форма 4.2.1 | Т-ТЭ | потр'!$AJ$68="",1,0)</f>
        <v>0</v>
      </c>
    </row>
    <row r="278" spans="1:1">
      <c r="A278" s="1101">
        <f>IF('Форма 4.2.1 | Т-ТЭ | потр'!$AN$68="",1,0)</f>
        <v>0</v>
      </c>
    </row>
    <row r="279" spans="1:1">
      <c r="A279" s="1101">
        <f>IF('Форма 4.2.1 | Т-ТЭ | потр'!$AP$68="",1,0)</f>
        <v>0</v>
      </c>
    </row>
    <row r="280" spans="1:1">
      <c r="A280" s="1101">
        <f>IF('Форма 4.2.1 | Т-ТЭ | потр'!$AM$50="",1,0)</f>
        <v>0</v>
      </c>
    </row>
    <row r="281" spans="1:1">
      <c r="A281" s="1101">
        <f>IF('Форма 4.2.1 | Т-ТЭ | потр'!$AO$50="",1,0)</f>
        <v>0</v>
      </c>
    </row>
    <row r="282" spans="1:1">
      <c r="A282" s="1101">
        <f>IF('Форма 4.2.1 | Т-ТЭ | потр'!$AJ$50="",1,0)</f>
        <v>0</v>
      </c>
    </row>
    <row r="283" spans="1:1">
      <c r="A283" s="1101">
        <f>IF('Форма 4.2.1 | Т-ТЭ | потр'!$AN$50="",1,0)</f>
        <v>0</v>
      </c>
    </row>
    <row r="284" spans="1:1">
      <c r="A284" s="1101">
        <f>IF('Форма 4.2.1 | Т-ТЭ | потр'!$AP$50="",1,0)</f>
        <v>0</v>
      </c>
    </row>
    <row r="285" spans="1:1">
      <c r="A285" s="1101">
        <f>IF('Форма 4.2.1 | Т-ТЭ | потр'!$AM$46="",1,0)</f>
        <v>0</v>
      </c>
    </row>
    <row r="286" spans="1:1">
      <c r="A286" s="1101">
        <f>IF('Форма 4.2.1 | Т-ТЭ | потр'!$AO$46="",1,0)</f>
        <v>0</v>
      </c>
    </row>
    <row r="287" spans="1:1">
      <c r="A287" s="1101">
        <f>IF('Форма 4.2.1 | Т-ТЭ | потр'!$AJ$46="",1,0)</f>
        <v>0</v>
      </c>
    </row>
    <row r="288" spans="1:1">
      <c r="A288" s="1101">
        <f>IF('Форма 4.2.1 | Т-ТЭ | потр'!$AN$46="",1,0)</f>
        <v>0</v>
      </c>
    </row>
    <row r="289" spans="1:1">
      <c r="A289" s="1101">
        <f>IF('Форма 4.2.1 | Т-ТЭ | потр'!$AP$46="",1,0)</f>
        <v>0</v>
      </c>
    </row>
    <row r="290" spans="1:1">
      <c r="A290" s="1101">
        <f>IF('Форма 4.2.1 | Т-ТЭ | потр'!$AT$60="",1,0)</f>
        <v>0</v>
      </c>
    </row>
    <row r="291" spans="1:1">
      <c r="A291" s="1101">
        <f>IF('Форма 4.2.1 | Т-ТЭ | потр'!$AV$60="",1,0)</f>
        <v>0</v>
      </c>
    </row>
    <row r="292" spans="1:1">
      <c r="A292" s="1101">
        <f>IF('Форма 4.2.1 | Т-ТЭ | потр'!$AQ$60="",1,0)</f>
        <v>0</v>
      </c>
    </row>
    <row r="293" spans="1:1">
      <c r="A293" s="1101">
        <f>IF('Форма 4.2.1 | Т-ТЭ | потр'!$AU$60="",1,0)</f>
        <v>0</v>
      </c>
    </row>
    <row r="294" spans="1:1">
      <c r="A294" s="1101">
        <f>IF('Форма 4.2.1 | Т-ТЭ | потр'!$AW$60="",1,0)</f>
        <v>0</v>
      </c>
    </row>
    <row r="295" spans="1:1">
      <c r="A295" s="1101">
        <f>IF('Форма 4.2.1 | Т-ТЭ | потр'!$AT$64="",1,0)</f>
        <v>0</v>
      </c>
    </row>
    <row r="296" spans="1:1">
      <c r="A296" s="1101">
        <f>IF('Форма 4.2.1 | Т-ТЭ | потр'!$AV$64="",1,0)</f>
        <v>0</v>
      </c>
    </row>
    <row r="297" spans="1:1">
      <c r="A297" s="1101">
        <f>IF('Форма 4.2.1 | Т-ТЭ | потр'!$AQ$64="",1,0)</f>
        <v>0</v>
      </c>
    </row>
    <row r="298" spans="1:1">
      <c r="A298" s="1101">
        <f>IF('Форма 4.2.1 | Т-ТЭ | потр'!$AU$64="",1,0)</f>
        <v>0</v>
      </c>
    </row>
    <row r="299" spans="1:1">
      <c r="A299" s="1101">
        <f>IF('Форма 4.2.1 | Т-ТЭ | потр'!$AW$64="",1,0)</f>
        <v>0</v>
      </c>
    </row>
    <row r="300" spans="1:1">
      <c r="A300" s="1101">
        <f>IF('Форма 4.2.1 | Т-ТЭ | потр'!$AT$46="",1,0)</f>
        <v>0</v>
      </c>
    </row>
    <row r="301" spans="1:1">
      <c r="A301" s="1101">
        <f>IF('Форма 4.2.1 | Т-ТЭ | потр'!$AV$46="",1,0)</f>
        <v>0</v>
      </c>
    </row>
    <row r="302" spans="1:1">
      <c r="A302" s="1101">
        <f>IF('Форма 4.2.1 | Т-ТЭ | потр'!$AQ$46="",1,0)</f>
        <v>0</v>
      </c>
    </row>
    <row r="303" spans="1:1">
      <c r="A303" s="1101">
        <f>IF('Форма 4.2.1 | Т-ТЭ | потр'!$AU$46="",1,0)</f>
        <v>0</v>
      </c>
    </row>
    <row r="304" spans="1:1">
      <c r="A304" s="1101">
        <f>IF('Форма 4.2.1 | Т-ТЭ | потр'!$AW$46="",1,0)</f>
        <v>0</v>
      </c>
    </row>
    <row r="305" spans="1:1">
      <c r="A305" s="1101">
        <f>IF('Форма 4.2.1 | Т-ТЭ | потр'!$AT$42="",1,0)</f>
        <v>0</v>
      </c>
    </row>
    <row r="306" spans="1:1">
      <c r="A306" s="1101">
        <f>IF('Форма 4.2.1 | Т-ТЭ | потр'!$AV$42="",1,0)</f>
        <v>0</v>
      </c>
    </row>
    <row r="307" spans="1:1">
      <c r="A307" s="1101">
        <f>IF('Форма 4.2.1 | Т-ТЭ | потр'!$AQ$42="",1,0)</f>
        <v>0</v>
      </c>
    </row>
    <row r="308" spans="1:1">
      <c r="A308" s="1101">
        <f>IF('Форма 4.2.1 | Т-ТЭ | потр'!$AU$42="",1,0)</f>
        <v>0</v>
      </c>
    </row>
    <row r="309" spans="1:1">
      <c r="A309" s="1101">
        <f>IF('Форма 4.2.1 | Т-ТЭ | потр'!$AW$42="",1,0)</f>
        <v>0</v>
      </c>
    </row>
    <row r="310" spans="1:1">
      <c r="A310" s="1101">
        <f>IF('Форма 4.2.1 | Т-ТЭ | потр'!$AT$68="",1,0)</f>
        <v>0</v>
      </c>
    </row>
    <row r="311" spans="1:1">
      <c r="A311" s="1101">
        <f>IF('Форма 4.2.1 | Т-ТЭ | потр'!$AV$68="",1,0)</f>
        <v>0</v>
      </c>
    </row>
    <row r="312" spans="1:1">
      <c r="A312" s="1101">
        <f>IF('Форма 4.2.1 | Т-ТЭ | потр'!$AQ$68="",1,0)</f>
        <v>0</v>
      </c>
    </row>
    <row r="313" spans="1:1">
      <c r="A313" s="1101">
        <f>IF('Форма 4.2.1 | Т-ТЭ | потр'!$AU$68="",1,0)</f>
        <v>0</v>
      </c>
    </row>
    <row r="314" spans="1:1">
      <c r="A314" s="1101">
        <f>IF('Форма 4.2.1 | Т-ТЭ | потр'!$AW$68="",1,0)</f>
        <v>0</v>
      </c>
    </row>
    <row r="315" spans="1:1">
      <c r="A315" s="1101">
        <f>IF('Форма 4.2.1 | Т-ТЭ | потр'!$AT$50="",1,0)</f>
        <v>0</v>
      </c>
    </row>
    <row r="316" spans="1:1">
      <c r="A316" s="1101">
        <f>IF('Форма 4.2.1 | Т-ТЭ | потр'!$AV$50="",1,0)</f>
        <v>0</v>
      </c>
    </row>
    <row r="317" spans="1:1">
      <c r="A317" s="1101">
        <f>IF('Форма 4.2.1 | Т-ТЭ | потр'!$AQ$50="",1,0)</f>
        <v>0</v>
      </c>
    </row>
    <row r="318" spans="1:1">
      <c r="A318" s="1101">
        <f>IF('Форма 4.2.1 | Т-ТЭ | потр'!$AU$50="",1,0)</f>
        <v>0</v>
      </c>
    </row>
    <row r="319" spans="1:1">
      <c r="A319" s="1101">
        <f>IF('Форма 4.2.1 | Т-ТЭ | потр'!$AW$50="",1,0)</f>
        <v>0</v>
      </c>
    </row>
    <row r="320" spans="1:1">
      <c r="A320" s="1101">
        <f>IF('Форма 4.2.1 | Т-ТЭ | потр'!$BA$42="",1,0)</f>
        <v>0</v>
      </c>
    </row>
    <row r="321" spans="1:1">
      <c r="A321" s="1101">
        <f>IF('Форма 4.2.1 | Т-ТЭ | потр'!$BC$42="",1,0)</f>
        <v>0</v>
      </c>
    </row>
    <row r="322" spans="1:1">
      <c r="A322" s="1101">
        <f>IF('Форма 4.2.1 | Т-ТЭ | потр'!$AX$42="",1,0)</f>
        <v>0</v>
      </c>
    </row>
    <row r="323" spans="1:1">
      <c r="A323" s="1101">
        <f>IF('Форма 4.2.1 | Т-ТЭ | потр'!$BB$42="",1,0)</f>
        <v>0</v>
      </c>
    </row>
    <row r="324" spans="1:1">
      <c r="A324" s="1101">
        <f>IF('Форма 4.2.1 | Т-ТЭ | потр'!$BD$42="",1,0)</f>
        <v>0</v>
      </c>
    </row>
    <row r="325" spans="1:1">
      <c r="A325" s="1101">
        <f>IF('Форма 4.2.1 | Т-ТЭ | потр'!$BA$46="",1,0)</f>
        <v>0</v>
      </c>
    </row>
    <row r="326" spans="1:1">
      <c r="A326" s="1101">
        <f>IF('Форма 4.2.1 | Т-ТЭ | потр'!$BC$46="",1,0)</f>
        <v>0</v>
      </c>
    </row>
    <row r="327" spans="1:1">
      <c r="A327" s="1101">
        <f>IF('Форма 4.2.1 | Т-ТЭ | потр'!$AX$46="",1,0)</f>
        <v>0</v>
      </c>
    </row>
    <row r="328" spans="1:1">
      <c r="A328" s="1101">
        <f>IF('Форма 4.2.1 | Т-ТЭ | потр'!$BB$46="",1,0)</f>
        <v>0</v>
      </c>
    </row>
    <row r="329" spans="1:1">
      <c r="A329" s="1101">
        <f>IF('Форма 4.2.1 | Т-ТЭ | потр'!$BD$46="",1,0)</f>
        <v>0</v>
      </c>
    </row>
    <row r="330" spans="1:1">
      <c r="A330" s="1101">
        <f>IF('Форма 4.2.1 | Т-ТЭ | потр'!$BA$64="",1,0)</f>
        <v>0</v>
      </c>
    </row>
    <row r="331" spans="1:1">
      <c r="A331" s="1101">
        <f>IF('Форма 4.2.1 | Т-ТЭ | потр'!$BC$64="",1,0)</f>
        <v>0</v>
      </c>
    </row>
    <row r="332" spans="1:1">
      <c r="A332" s="1101">
        <f>IF('Форма 4.2.1 | Т-ТЭ | потр'!$AX$64="",1,0)</f>
        <v>0</v>
      </c>
    </row>
    <row r="333" spans="1:1">
      <c r="A333" s="1101">
        <f>IF('Форма 4.2.1 | Т-ТЭ | потр'!$BB$64="",1,0)</f>
        <v>0</v>
      </c>
    </row>
    <row r="334" spans="1:1">
      <c r="A334" s="1101">
        <f>IF('Форма 4.2.1 | Т-ТЭ | потр'!$BD$64="",1,0)</f>
        <v>0</v>
      </c>
    </row>
    <row r="335" spans="1:1">
      <c r="A335" s="1101">
        <f>IF('Форма 4.2.1 | Т-ТЭ | потр'!$BA$68="",1,0)</f>
        <v>0</v>
      </c>
    </row>
    <row r="336" spans="1:1">
      <c r="A336" s="1101">
        <f>IF('Форма 4.2.1 | Т-ТЭ | потр'!$BC$68="",1,0)</f>
        <v>0</v>
      </c>
    </row>
    <row r="337" spans="1:1">
      <c r="A337" s="1101">
        <f>IF('Форма 4.2.1 | Т-ТЭ | потр'!$AX$68="",1,0)</f>
        <v>0</v>
      </c>
    </row>
    <row r="338" spans="1:1">
      <c r="A338" s="1101">
        <f>IF('Форма 4.2.1 | Т-ТЭ | потр'!$BB$68="",1,0)</f>
        <v>0</v>
      </c>
    </row>
    <row r="339" spans="1:1">
      <c r="A339" s="1101">
        <f>IF('Форма 4.2.1 | Т-ТЭ | потр'!$BD$68="",1,0)</f>
        <v>0</v>
      </c>
    </row>
    <row r="340" spans="1:1">
      <c r="A340" s="1101">
        <f>IF('Форма 4.2.1 | Т-ТЭ | потр'!$BA$60="",1,0)</f>
        <v>0</v>
      </c>
    </row>
    <row r="341" spans="1:1">
      <c r="A341" s="1101">
        <f>IF('Форма 4.2.1 | Т-ТЭ | потр'!$BC$60="",1,0)</f>
        <v>0</v>
      </c>
    </row>
    <row r="342" spans="1:1">
      <c r="A342" s="1101">
        <f>IF('Форма 4.2.1 | Т-ТЭ | потр'!$AX$60="",1,0)</f>
        <v>0</v>
      </c>
    </row>
    <row r="343" spans="1:1">
      <c r="A343" s="1101">
        <f>IF('Форма 4.2.1 | Т-ТЭ | потр'!$BB$60="",1,0)</f>
        <v>0</v>
      </c>
    </row>
    <row r="344" spans="1:1">
      <c r="A344" s="1101">
        <f>IF('Форма 4.2.1 | Т-ТЭ | потр'!$BD$60="",1,0)</f>
        <v>0</v>
      </c>
    </row>
    <row r="345" spans="1:1">
      <c r="A345" s="1101">
        <f>IF('Форма 4.2.1 | Т-ТЭ | потр'!$BA$50="",1,0)</f>
        <v>0</v>
      </c>
    </row>
    <row r="346" spans="1:1">
      <c r="A346" s="1101">
        <f>IF('Форма 4.2.1 | Т-ТЭ | потр'!$BC$50="",1,0)</f>
        <v>0</v>
      </c>
    </row>
    <row r="347" spans="1:1">
      <c r="A347" s="1101">
        <f>IF('Форма 4.2.1 | Т-ТЭ | потр'!$AX$50="",1,0)</f>
        <v>0</v>
      </c>
    </row>
    <row r="348" spans="1:1">
      <c r="A348" s="1101">
        <f>IF('Форма 4.2.1 | Т-ТЭ | потр'!$BB$50="",1,0)</f>
        <v>0</v>
      </c>
    </row>
    <row r="349" spans="1:1">
      <c r="A349" s="1101">
        <f>IF('Форма 4.2.1 | Т-ТЭ | потр'!$BD$50="",1,0)</f>
        <v>0</v>
      </c>
    </row>
    <row r="350" spans="1:1">
      <c r="A350" s="1101">
        <f>IF('Форма 4.2.1 | Т-ТЭ | потр'!$BH$68="",1,0)</f>
        <v>0</v>
      </c>
    </row>
    <row r="351" spans="1:1">
      <c r="A351" s="1101">
        <f>IF('Форма 4.2.1 | Т-ТЭ | потр'!$BJ$68="",1,0)</f>
        <v>0</v>
      </c>
    </row>
    <row r="352" spans="1:1">
      <c r="A352" s="1101">
        <f>IF('Форма 4.2.1 | Т-ТЭ | потр'!$BE$68="",1,0)</f>
        <v>0</v>
      </c>
    </row>
    <row r="353" spans="1:1">
      <c r="A353" s="1101">
        <f>IF('Форма 4.2.1 | Т-ТЭ | потр'!$BI$68="",1,0)</f>
        <v>0</v>
      </c>
    </row>
    <row r="354" spans="1:1">
      <c r="A354" s="1101">
        <f>IF('Форма 4.2.1 | Т-ТЭ | потр'!$BK$68="",1,0)</f>
        <v>0</v>
      </c>
    </row>
    <row r="355" spans="1:1">
      <c r="A355" s="1101">
        <f>IF('Форма 4.2.1 | Т-ТЭ | потр'!$BH$64="",1,0)</f>
        <v>0</v>
      </c>
    </row>
    <row r="356" spans="1:1">
      <c r="A356" s="1101">
        <f>IF('Форма 4.2.1 | Т-ТЭ | потр'!$BJ$64="",1,0)</f>
        <v>0</v>
      </c>
    </row>
    <row r="357" spans="1:1">
      <c r="A357" s="1101">
        <f>IF('Форма 4.2.1 | Т-ТЭ | потр'!$BE$64="",1,0)</f>
        <v>0</v>
      </c>
    </row>
    <row r="358" spans="1:1">
      <c r="A358" s="1101">
        <f>IF('Форма 4.2.1 | Т-ТЭ | потр'!$BI$64="",1,0)</f>
        <v>0</v>
      </c>
    </row>
    <row r="359" spans="1:1">
      <c r="A359" s="1101">
        <f>IF('Форма 4.2.1 | Т-ТЭ | потр'!$BK$64="",1,0)</f>
        <v>0</v>
      </c>
    </row>
    <row r="360" spans="1:1">
      <c r="A360" s="1101">
        <f>IF('Форма 4.2.1 | Т-ТЭ | потр'!$BH$46="",1,0)</f>
        <v>0</v>
      </c>
    </row>
    <row r="361" spans="1:1">
      <c r="A361" s="1101">
        <f>IF('Форма 4.2.1 | Т-ТЭ | потр'!$BJ$46="",1,0)</f>
        <v>0</v>
      </c>
    </row>
    <row r="362" spans="1:1">
      <c r="A362" s="1101">
        <f>IF('Форма 4.2.1 | Т-ТЭ | потр'!$BE$46="",1,0)</f>
        <v>0</v>
      </c>
    </row>
    <row r="363" spans="1:1">
      <c r="A363" s="1101">
        <f>IF('Форма 4.2.1 | Т-ТЭ | потр'!$BI$46="",1,0)</f>
        <v>0</v>
      </c>
    </row>
    <row r="364" spans="1:1">
      <c r="A364" s="1101">
        <f>IF('Форма 4.2.1 | Т-ТЭ | потр'!$BK$46="",1,0)</f>
        <v>0</v>
      </c>
    </row>
    <row r="365" spans="1:1">
      <c r="A365" s="1101">
        <f>IF('Форма 4.2.1 | Т-ТЭ | потр'!$BH$42="",1,0)</f>
        <v>0</v>
      </c>
    </row>
    <row r="366" spans="1:1">
      <c r="A366" s="1101">
        <f>IF('Форма 4.2.1 | Т-ТЭ | потр'!$BJ$42="",1,0)</f>
        <v>0</v>
      </c>
    </row>
    <row r="367" spans="1:1">
      <c r="A367" s="1101">
        <f>IF('Форма 4.2.1 | Т-ТЭ | потр'!$BE$42="",1,0)</f>
        <v>0</v>
      </c>
    </row>
    <row r="368" spans="1:1">
      <c r="A368" s="1101">
        <f>IF('Форма 4.2.1 | Т-ТЭ | потр'!$BI$42="",1,0)</f>
        <v>0</v>
      </c>
    </row>
    <row r="369" spans="1:1">
      <c r="A369" s="1101">
        <f>IF('Форма 4.2.1 | Т-ТЭ | потр'!$BK$42="",1,0)</f>
        <v>0</v>
      </c>
    </row>
    <row r="370" spans="1:1">
      <c r="A370" s="1101">
        <f>IF('Форма 4.2.1 | Т-ТЭ | потр'!$BH$60="",1,0)</f>
        <v>0</v>
      </c>
    </row>
    <row r="371" spans="1:1">
      <c r="A371" s="1101">
        <f>IF('Форма 4.2.1 | Т-ТЭ | потр'!$BJ$60="",1,0)</f>
        <v>0</v>
      </c>
    </row>
    <row r="372" spans="1:1">
      <c r="A372" s="1101">
        <f>IF('Форма 4.2.1 | Т-ТЭ | потр'!$BE$60="",1,0)</f>
        <v>0</v>
      </c>
    </row>
    <row r="373" spans="1:1">
      <c r="A373" s="1101">
        <f>IF('Форма 4.2.1 | Т-ТЭ | потр'!$BI$60="",1,0)</f>
        <v>0</v>
      </c>
    </row>
    <row r="374" spans="1:1">
      <c r="A374" s="1101">
        <f>IF('Форма 4.2.1 | Т-ТЭ | потр'!$BK$60="",1,0)</f>
        <v>0</v>
      </c>
    </row>
    <row r="375" spans="1:1">
      <c r="A375" s="1101">
        <f>IF('Форма 4.2.1 | Т-ТЭ | потр'!$BH$50="",1,0)</f>
        <v>0</v>
      </c>
    </row>
    <row r="376" spans="1:1">
      <c r="A376" s="1101">
        <f>IF('Форма 4.2.1 | Т-ТЭ | потр'!$BJ$50="",1,0)</f>
        <v>0</v>
      </c>
    </row>
    <row r="377" spans="1:1">
      <c r="A377" s="1101">
        <f>IF('Форма 4.2.1 | Т-ТЭ | потр'!$BE$50="",1,0)</f>
        <v>0</v>
      </c>
    </row>
    <row r="378" spans="1:1">
      <c r="A378" s="1101">
        <f>IF('Форма 4.2.1 | Т-ТЭ | потр'!$BI$50="",1,0)</f>
        <v>0</v>
      </c>
    </row>
    <row r="379" spans="1:1">
      <c r="A379" s="1101">
        <f>IF('Форма 4.2.1 | Т-ТЭ | потр'!$BK$50="",1,0)</f>
        <v>0</v>
      </c>
    </row>
    <row r="380" spans="1:1">
      <c r="A380" s="1101">
        <f>IF('Форма 4.2.1 | Т-ТЭ | потр'!$BO$42="",1,0)</f>
        <v>0</v>
      </c>
    </row>
    <row r="381" spans="1:1">
      <c r="A381" s="1101">
        <f>IF('Форма 4.2.1 | Т-ТЭ | потр'!$BQ$42="",1,0)</f>
        <v>0</v>
      </c>
    </row>
    <row r="382" spans="1:1">
      <c r="A382" s="1101">
        <f>IF('Форма 4.2.1 | Т-ТЭ | потр'!$BL$42="",1,0)</f>
        <v>0</v>
      </c>
    </row>
    <row r="383" spans="1:1">
      <c r="A383" s="1101">
        <f>IF('Форма 4.2.1 | Т-ТЭ | потр'!$BP$42="",1,0)</f>
        <v>0</v>
      </c>
    </row>
    <row r="384" spans="1:1">
      <c r="A384" s="1101">
        <f>IF('Форма 4.2.1 | Т-ТЭ | потр'!$BR$42="",1,0)</f>
        <v>0</v>
      </c>
    </row>
    <row r="385" spans="1:1">
      <c r="A385" s="1101">
        <f>IF('Форма 4.2.1 | Т-ТЭ | потр'!$BO$46="",1,0)</f>
        <v>0</v>
      </c>
    </row>
    <row r="386" spans="1:1">
      <c r="A386" s="1101">
        <f>IF('Форма 4.2.1 | Т-ТЭ | потр'!$BQ$46="",1,0)</f>
        <v>0</v>
      </c>
    </row>
    <row r="387" spans="1:1">
      <c r="A387" s="1101">
        <f>IF('Форма 4.2.1 | Т-ТЭ | потр'!$BL$46="",1,0)</f>
        <v>0</v>
      </c>
    </row>
    <row r="388" spans="1:1">
      <c r="A388" s="1101">
        <f>IF('Форма 4.2.1 | Т-ТЭ | потр'!$BP$46="",1,0)</f>
        <v>0</v>
      </c>
    </row>
    <row r="389" spans="1:1">
      <c r="A389" s="1101">
        <f>IF('Форма 4.2.1 | Т-ТЭ | потр'!$BR$46="",1,0)</f>
        <v>0</v>
      </c>
    </row>
    <row r="390" spans="1:1">
      <c r="A390" s="1101">
        <f>IF('Форма 4.2.1 | Т-ТЭ | потр'!$BO$60="",1,0)</f>
        <v>0</v>
      </c>
    </row>
    <row r="391" spans="1:1">
      <c r="A391" s="1101">
        <f>IF('Форма 4.2.1 | Т-ТЭ | потр'!$BQ$60="",1,0)</f>
        <v>0</v>
      </c>
    </row>
    <row r="392" spans="1:1">
      <c r="A392" s="1101">
        <f>IF('Форма 4.2.1 | Т-ТЭ | потр'!$BL$60="",1,0)</f>
        <v>0</v>
      </c>
    </row>
    <row r="393" spans="1:1">
      <c r="A393" s="1101">
        <f>IF('Форма 4.2.1 | Т-ТЭ | потр'!$BP$60="",1,0)</f>
        <v>0</v>
      </c>
    </row>
    <row r="394" spans="1:1">
      <c r="A394" s="1101">
        <f>IF('Форма 4.2.1 | Т-ТЭ | потр'!$BR$60="",1,0)</f>
        <v>0</v>
      </c>
    </row>
    <row r="395" spans="1:1">
      <c r="A395" s="1101">
        <f>IF('Форма 4.2.1 | Т-ТЭ | потр'!$BO$64="",1,0)</f>
        <v>0</v>
      </c>
    </row>
    <row r="396" spans="1:1">
      <c r="A396" s="1101">
        <f>IF('Форма 4.2.1 | Т-ТЭ | потр'!$BQ$64="",1,0)</f>
        <v>0</v>
      </c>
    </row>
    <row r="397" spans="1:1">
      <c r="A397" s="1101">
        <f>IF('Форма 4.2.1 | Т-ТЭ | потр'!$BL$64="",1,0)</f>
        <v>0</v>
      </c>
    </row>
    <row r="398" spans="1:1">
      <c r="A398" s="1101">
        <f>IF('Форма 4.2.1 | Т-ТЭ | потр'!$BP$64="",1,0)</f>
        <v>0</v>
      </c>
    </row>
    <row r="399" spans="1:1">
      <c r="A399" s="1101">
        <f>IF('Форма 4.2.1 | Т-ТЭ | потр'!$BR$64="",1,0)</f>
        <v>0</v>
      </c>
    </row>
    <row r="400" spans="1:1">
      <c r="A400" s="1101">
        <f>IF('Форма 4.2.1 | Т-ТЭ | потр'!$BO$68="",1,0)</f>
        <v>0</v>
      </c>
    </row>
    <row r="401" spans="1:1">
      <c r="A401" s="1101">
        <f>IF('Форма 4.2.1 | Т-ТЭ | потр'!$BQ$68="",1,0)</f>
        <v>0</v>
      </c>
    </row>
    <row r="402" spans="1:1">
      <c r="A402" s="1101">
        <f>IF('Форма 4.2.1 | Т-ТЭ | потр'!$BL$68="",1,0)</f>
        <v>0</v>
      </c>
    </row>
    <row r="403" spans="1:1">
      <c r="A403" s="1101">
        <f>IF('Форма 4.2.1 | Т-ТЭ | потр'!$BP$68="",1,0)</f>
        <v>0</v>
      </c>
    </row>
    <row r="404" spans="1:1">
      <c r="A404" s="1101">
        <f>IF('Форма 4.2.1 | Т-ТЭ | потр'!$BR$68="",1,0)</f>
        <v>0</v>
      </c>
    </row>
    <row r="405" spans="1:1">
      <c r="A405" s="1101">
        <f>IF('Форма 4.2.1 | Т-ТЭ | потр'!$BO$50="",1,0)</f>
        <v>0</v>
      </c>
    </row>
    <row r="406" spans="1:1">
      <c r="A406" s="1101">
        <f>IF('Форма 4.2.1 | Т-ТЭ | потр'!$BQ$50="",1,0)</f>
        <v>0</v>
      </c>
    </row>
    <row r="407" spans="1:1">
      <c r="A407" s="1101">
        <f>IF('Форма 4.2.1 | Т-ТЭ | потр'!$BL$50="",1,0)</f>
        <v>0</v>
      </c>
    </row>
    <row r="408" spans="1:1">
      <c r="A408" s="1101">
        <f>IF('Форма 4.2.1 | Т-ТЭ | потр'!$BP$50="",1,0)</f>
        <v>0</v>
      </c>
    </row>
    <row r="409" spans="1:1">
      <c r="A409" s="1101">
        <f>IF('Форма 4.2.1 | Т-ТЭ | потр'!$BR$50="",1,0)</f>
        <v>0</v>
      </c>
    </row>
    <row r="410" spans="1:1">
      <c r="A410" s="1101">
        <f>IF('Форма 4.2.1 | Т-ТЭ | потр'!$BV$46="",1,0)</f>
        <v>0</v>
      </c>
    </row>
    <row r="411" spans="1:1">
      <c r="A411" s="1101">
        <f>IF('Форма 4.2.1 | Т-ТЭ | потр'!$BX$46="",1,0)</f>
        <v>0</v>
      </c>
    </row>
    <row r="412" spans="1:1">
      <c r="A412" s="1101">
        <f>IF('Форма 4.2.1 | Т-ТЭ | потр'!$BS$46="",1,0)</f>
        <v>0</v>
      </c>
    </row>
    <row r="413" spans="1:1">
      <c r="A413" s="1101">
        <f>IF('Форма 4.2.1 | Т-ТЭ | потр'!$BW$46="",1,0)</f>
        <v>0</v>
      </c>
    </row>
    <row r="414" spans="1:1">
      <c r="A414" s="1101">
        <f>IF('Форма 4.2.1 | Т-ТЭ | потр'!$BY$46="",1,0)</f>
        <v>0</v>
      </c>
    </row>
    <row r="415" spans="1:1">
      <c r="A415" s="1101">
        <f>IF('Форма 4.2.1 | Т-ТЭ | потр'!$BV$42="",1,0)</f>
        <v>0</v>
      </c>
    </row>
    <row r="416" spans="1:1">
      <c r="A416" s="1101">
        <f>IF('Форма 4.2.1 | Т-ТЭ | потр'!$BX$42="",1,0)</f>
        <v>0</v>
      </c>
    </row>
    <row r="417" spans="1:1">
      <c r="A417" s="1101">
        <f>IF('Форма 4.2.1 | Т-ТЭ | потр'!$BS$42="",1,0)</f>
        <v>0</v>
      </c>
    </row>
    <row r="418" spans="1:1">
      <c r="A418" s="1101">
        <f>IF('Форма 4.2.1 | Т-ТЭ | потр'!$BW$42="",1,0)</f>
        <v>0</v>
      </c>
    </row>
    <row r="419" spans="1:1">
      <c r="A419" s="1101">
        <f>IF('Форма 4.2.1 | Т-ТЭ | потр'!$BY$42="",1,0)</f>
        <v>0</v>
      </c>
    </row>
    <row r="420" spans="1:1">
      <c r="A420" s="1101">
        <f>IF('Форма 4.2.1 | Т-ТЭ | потр'!$BV$64="",1,0)</f>
        <v>0</v>
      </c>
    </row>
    <row r="421" spans="1:1">
      <c r="A421" s="1101">
        <f>IF('Форма 4.2.1 | Т-ТЭ | потр'!$BX$64="",1,0)</f>
        <v>0</v>
      </c>
    </row>
    <row r="422" spans="1:1">
      <c r="A422" s="1101">
        <f>IF('Форма 4.2.1 | Т-ТЭ | потр'!$BS$64="",1,0)</f>
        <v>0</v>
      </c>
    </row>
    <row r="423" spans="1:1">
      <c r="A423" s="1101">
        <f>IF('Форма 4.2.1 | Т-ТЭ | потр'!$BW$64="",1,0)</f>
        <v>0</v>
      </c>
    </row>
    <row r="424" spans="1:1">
      <c r="A424" s="1101">
        <f>IF('Форма 4.2.1 | Т-ТЭ | потр'!$BY$64="",1,0)</f>
        <v>0</v>
      </c>
    </row>
    <row r="425" spans="1:1">
      <c r="A425" s="1101">
        <f>IF('Форма 4.2.1 | Т-ТЭ | потр'!$BV$68="",1,0)</f>
        <v>0</v>
      </c>
    </row>
    <row r="426" spans="1:1">
      <c r="A426" s="1101">
        <f>IF('Форма 4.2.1 | Т-ТЭ | потр'!$BX$68="",1,0)</f>
        <v>0</v>
      </c>
    </row>
    <row r="427" spans="1:1">
      <c r="A427" s="1101">
        <f>IF('Форма 4.2.1 | Т-ТЭ | потр'!$BS$68="",1,0)</f>
        <v>0</v>
      </c>
    </row>
    <row r="428" spans="1:1">
      <c r="A428" s="1101">
        <f>IF('Форма 4.2.1 | Т-ТЭ | потр'!$BW$68="",1,0)</f>
        <v>0</v>
      </c>
    </row>
    <row r="429" spans="1:1">
      <c r="A429" s="1101">
        <f>IF('Форма 4.2.1 | Т-ТЭ | потр'!$BY$68="",1,0)</f>
        <v>0</v>
      </c>
    </row>
    <row r="430" spans="1:1">
      <c r="A430" s="1101">
        <f>IF('Форма 4.2.1 | Т-ТЭ | потр'!$BV$60="",1,0)</f>
        <v>0</v>
      </c>
    </row>
    <row r="431" spans="1:1">
      <c r="A431" s="1101">
        <f>IF('Форма 4.2.1 | Т-ТЭ | потр'!$BX$60="",1,0)</f>
        <v>0</v>
      </c>
    </row>
    <row r="432" spans="1:1">
      <c r="A432" s="1101">
        <f>IF('Форма 4.2.1 | Т-ТЭ | потр'!$BS$60="",1,0)</f>
        <v>0</v>
      </c>
    </row>
    <row r="433" spans="1:1">
      <c r="A433" s="1101">
        <f>IF('Форма 4.2.1 | Т-ТЭ | потр'!$BW$60="",1,0)</f>
        <v>0</v>
      </c>
    </row>
    <row r="434" spans="1:1">
      <c r="A434" s="1101">
        <f>IF('Форма 4.2.1 | Т-ТЭ | потр'!$BY$60="",1,0)</f>
        <v>0</v>
      </c>
    </row>
    <row r="435" spans="1:1">
      <c r="A435" s="1101">
        <f>IF('Форма 4.2.1 | Т-ТЭ | потр'!$BV$50="",1,0)</f>
        <v>0</v>
      </c>
    </row>
    <row r="436" spans="1:1">
      <c r="A436" s="1101">
        <f>IF('Форма 4.2.1 | Т-ТЭ | потр'!$BX$50="",1,0)</f>
        <v>0</v>
      </c>
    </row>
    <row r="437" spans="1:1">
      <c r="A437" s="1101">
        <f>IF('Форма 4.2.1 | Т-ТЭ | потр'!$BS$50="",1,0)</f>
        <v>0</v>
      </c>
    </row>
    <row r="438" spans="1:1">
      <c r="A438" s="1101">
        <f>IF('Форма 4.2.1 | Т-ТЭ | потр'!$BW$50="",1,0)</f>
        <v>0</v>
      </c>
    </row>
    <row r="439" spans="1:1">
      <c r="A439" s="1101">
        <f>IF('Форма 4.2.1 | Т-ТЭ | потр'!$BY$50="",1,0)</f>
        <v>0</v>
      </c>
    </row>
    <row r="440" spans="1:1">
      <c r="A440" s="1101">
        <f>IF('Форма 4.2.1 | Т-ТЭ | потр'!$CC$68="",1,0)</f>
        <v>0</v>
      </c>
    </row>
    <row r="441" spans="1:1">
      <c r="A441" s="1101">
        <f>IF('Форма 4.2.1 | Т-ТЭ | потр'!$CE$68="",1,0)</f>
        <v>0</v>
      </c>
    </row>
    <row r="442" spans="1:1">
      <c r="A442" s="1101">
        <f>IF('Форма 4.2.1 | Т-ТЭ | потр'!$BZ$68="",1,0)</f>
        <v>0</v>
      </c>
    </row>
    <row r="443" spans="1:1">
      <c r="A443" s="1101">
        <f>IF('Форма 4.2.1 | Т-ТЭ | потр'!$CD$68="",1,0)</f>
        <v>0</v>
      </c>
    </row>
    <row r="444" spans="1:1">
      <c r="A444" s="1101">
        <f>IF('Форма 4.2.1 | Т-ТЭ | потр'!$CF$68="",1,0)</f>
        <v>0</v>
      </c>
    </row>
    <row r="445" spans="1:1">
      <c r="A445" s="1101">
        <f>IF('Форма 4.2.1 | Т-ТЭ | потр'!$CC$46="",1,0)</f>
        <v>0</v>
      </c>
    </row>
    <row r="446" spans="1:1">
      <c r="A446" s="1101">
        <f>IF('Форма 4.2.1 | Т-ТЭ | потр'!$CE$46="",1,0)</f>
        <v>0</v>
      </c>
    </row>
    <row r="447" spans="1:1">
      <c r="A447" s="1101">
        <f>IF('Форма 4.2.1 | Т-ТЭ | потр'!$BZ$46="",1,0)</f>
        <v>0</v>
      </c>
    </row>
    <row r="448" spans="1:1">
      <c r="A448" s="1101">
        <f>IF('Форма 4.2.1 | Т-ТЭ | потр'!$CD$46="",1,0)</f>
        <v>0</v>
      </c>
    </row>
    <row r="449" spans="1:1">
      <c r="A449" s="1101">
        <f>IF('Форма 4.2.1 | Т-ТЭ | потр'!$CF$46="",1,0)</f>
        <v>0</v>
      </c>
    </row>
    <row r="450" spans="1:1">
      <c r="A450" s="1101">
        <f>IF('Форма 4.2.1 | Т-ТЭ | потр'!$CC$64="",1,0)</f>
        <v>0</v>
      </c>
    </row>
    <row r="451" spans="1:1">
      <c r="A451" s="1101">
        <f>IF('Форма 4.2.1 | Т-ТЭ | потр'!$CE$64="",1,0)</f>
        <v>0</v>
      </c>
    </row>
    <row r="452" spans="1:1">
      <c r="A452" s="1101">
        <f>IF('Форма 4.2.1 | Т-ТЭ | потр'!$BZ$64="",1,0)</f>
        <v>0</v>
      </c>
    </row>
    <row r="453" spans="1:1">
      <c r="A453" s="1101">
        <f>IF('Форма 4.2.1 | Т-ТЭ | потр'!$CD$64="",1,0)</f>
        <v>0</v>
      </c>
    </row>
    <row r="454" spans="1:1">
      <c r="A454" s="1101">
        <f>IF('Форма 4.2.1 | Т-ТЭ | потр'!$CF$64="",1,0)</f>
        <v>0</v>
      </c>
    </row>
    <row r="455" spans="1:1">
      <c r="A455" s="1101">
        <f>IF('Форма 4.2.1 | Т-ТЭ | потр'!$CC$60="",1,0)</f>
        <v>0</v>
      </c>
    </row>
    <row r="456" spans="1:1">
      <c r="A456" s="1101">
        <f>IF('Форма 4.2.1 | Т-ТЭ | потр'!$CE$60="",1,0)</f>
        <v>0</v>
      </c>
    </row>
    <row r="457" spans="1:1">
      <c r="A457" s="1101">
        <f>IF('Форма 4.2.1 | Т-ТЭ | потр'!$BZ$60="",1,0)</f>
        <v>0</v>
      </c>
    </row>
    <row r="458" spans="1:1">
      <c r="A458" s="1101">
        <f>IF('Форма 4.2.1 | Т-ТЭ | потр'!$CD$60="",1,0)</f>
        <v>0</v>
      </c>
    </row>
    <row r="459" spans="1:1">
      <c r="A459" s="1101">
        <f>IF('Форма 4.2.1 | Т-ТЭ | потр'!$CF$60="",1,0)</f>
        <v>0</v>
      </c>
    </row>
    <row r="460" spans="1:1">
      <c r="A460" s="1101">
        <f>IF('Форма 4.2.1 | Т-ТЭ | потр'!$CC$42="",1,0)</f>
        <v>0</v>
      </c>
    </row>
    <row r="461" spans="1:1">
      <c r="A461" s="1101">
        <f>IF('Форма 4.2.1 | Т-ТЭ | потр'!$CE$42="",1,0)</f>
        <v>0</v>
      </c>
    </row>
    <row r="462" spans="1:1">
      <c r="A462" s="1101">
        <f>IF('Форма 4.2.1 | Т-ТЭ | потр'!$BZ$42="",1,0)</f>
        <v>0</v>
      </c>
    </row>
    <row r="463" spans="1:1">
      <c r="A463" s="1101">
        <f>IF('Форма 4.2.1 | Т-ТЭ | потр'!$CD$42="",1,0)</f>
        <v>0</v>
      </c>
    </row>
    <row r="464" spans="1:1">
      <c r="A464" s="1101">
        <f>IF('Форма 4.2.1 | Т-ТЭ | потр'!$CF$42="",1,0)</f>
        <v>0</v>
      </c>
    </row>
    <row r="465" spans="1:1">
      <c r="A465" s="1101">
        <f>IF('Форма 4.2.1 | Т-ТЭ | потр'!$CC$50="",1,0)</f>
        <v>0</v>
      </c>
    </row>
    <row r="466" spans="1:1">
      <c r="A466" s="1101">
        <f>IF('Форма 4.2.1 | Т-ТЭ | потр'!$CE$50="",1,0)</f>
        <v>0</v>
      </c>
    </row>
    <row r="467" spans="1:1">
      <c r="A467" s="1101">
        <f>IF('Форма 4.2.1 | Т-ТЭ | потр'!$BZ$50="",1,0)</f>
        <v>0</v>
      </c>
    </row>
    <row r="468" spans="1:1">
      <c r="A468" s="1101">
        <f>IF('Форма 4.2.1 | Т-ТЭ | потр'!$CD$50="",1,0)</f>
        <v>0</v>
      </c>
    </row>
    <row r="469" spans="1:1">
      <c r="A469" s="1101">
        <f>IF('Форма 4.2.1 | Т-ТЭ | потр'!$CF$50="",1,0)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121"/>
  </cols>
  <sheetData>
    <row r="1" spans="1:3">
      <c r="A1" s="1121" t="s">
        <v>512</v>
      </c>
      <c r="B1" s="1121" t="s">
        <v>513</v>
      </c>
      <c r="C1" s="1121" t="s">
        <v>67</v>
      </c>
    </row>
    <row r="2" spans="1:3">
      <c r="A2" s="1121">
        <v>4189678</v>
      </c>
      <c r="B2" s="1121" t="s">
        <v>1068</v>
      </c>
      <c r="C2" s="1121" t="s">
        <v>1069</v>
      </c>
    </row>
    <row r="3" spans="1:3">
      <c r="A3" s="1121">
        <v>4190415</v>
      </c>
      <c r="B3" s="1121" t="s">
        <v>1070</v>
      </c>
      <c r="C3" s="1121" t="s">
        <v>1069</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8"/>
    <col min="2" max="2" width="66" style="258" customWidth="1"/>
    <col min="3" max="16384" width="9.140625" style="258"/>
  </cols>
  <sheetData>
    <row r="3" spans="2:2">
      <c r="B3" s="353" t="s">
        <v>1086</v>
      </c>
    </row>
    <row r="4" spans="2:2">
      <c r="B4" s="353" t="s">
        <v>1087</v>
      </c>
    </row>
    <row r="5" spans="2:2">
      <c r="B5" s="353" t="s">
        <v>1088</v>
      </c>
    </row>
    <row r="6" spans="2:2">
      <c r="B6" s="353" t="s">
        <v>516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7" customWidth="1"/>
    <col min="2" max="16384" width="9.140625" style="227"/>
  </cols>
  <sheetData>
    <row r="1" spans="1:5">
      <c r="A1" s="228" t="s">
        <v>392</v>
      </c>
      <c r="B1" s="228" t="s">
        <v>393</v>
      </c>
      <c r="C1" s="228"/>
      <c r="D1" s="228"/>
      <c r="E1" s="228"/>
    </row>
    <row r="2" spans="1:5">
      <c r="A2" s="228"/>
      <c r="B2" s="228"/>
      <c r="C2" s="228"/>
      <c r="D2" s="228"/>
      <c r="E2" s="228"/>
    </row>
    <row r="3" spans="1:5">
      <c r="A3" s="228"/>
      <c r="B3" s="228"/>
      <c r="C3" s="228"/>
      <c r="D3" s="228"/>
      <c r="E3" s="228"/>
    </row>
    <row r="4" spans="1:5">
      <c r="A4" s="228"/>
      <c r="B4" s="228"/>
      <c r="C4" s="228"/>
      <c r="D4" s="228"/>
      <c r="E4" s="228"/>
    </row>
    <row r="5" spans="1:5">
      <c r="A5" s="228"/>
      <c r="B5" s="228"/>
      <c r="C5" s="228"/>
      <c r="D5" s="228"/>
      <c r="E5" s="228"/>
    </row>
    <row r="6" spans="1:5">
      <c r="A6" s="228"/>
      <c r="B6" s="228"/>
      <c r="C6" s="228"/>
      <c r="D6" s="228"/>
      <c r="E6" s="228"/>
    </row>
    <row r="7" spans="1:5">
      <c r="A7" s="228"/>
      <c r="B7" s="228"/>
      <c r="C7" s="228"/>
      <c r="D7" s="228"/>
      <c r="E7" s="228"/>
    </row>
    <row r="8" spans="1:5">
      <c r="A8" s="228"/>
      <c r="B8" s="228"/>
      <c r="C8" s="228"/>
      <c r="D8" s="228"/>
      <c r="E8" s="228"/>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2"/>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331</v>
      </c>
    </row>
    <row r="2" spans="1:2">
      <c r="A2" s="1121">
        <v>4213775</v>
      </c>
      <c r="B2" s="1121" t="s">
        <v>611</v>
      </c>
    </row>
    <row r="3" spans="1:2">
      <c r="A3" s="1121">
        <v>4213784</v>
      </c>
      <c r="B3" s="1121" t="s">
        <v>770</v>
      </c>
    </row>
    <row r="4" spans="1:2">
      <c r="A4" s="1121">
        <v>4213781</v>
      </c>
      <c r="B4" s="1121" t="s">
        <v>769</v>
      </c>
    </row>
    <row r="5" spans="1:2">
      <c r="A5" s="1121">
        <v>4213776</v>
      </c>
      <c r="B5" s="1121" t="s">
        <v>612</v>
      </c>
    </row>
    <row r="6" spans="1:2">
      <c r="A6" s="1121">
        <v>4213777</v>
      </c>
      <c r="B6" s="1121" t="s">
        <v>613</v>
      </c>
    </row>
    <row r="7" spans="1:2">
      <c r="A7" s="1121">
        <v>4238670</v>
      </c>
      <c r="B7" s="1121" t="s">
        <v>760</v>
      </c>
    </row>
    <row r="8" spans="1:2">
      <c r="A8" s="1121">
        <v>4213778</v>
      </c>
      <c r="B8" s="1121" t="s">
        <v>614</v>
      </c>
    </row>
    <row r="9" spans="1:2">
      <c r="A9" s="1121">
        <v>4213780</v>
      </c>
      <c r="B9" s="1121" t="s">
        <v>615</v>
      </c>
    </row>
    <row r="10" spans="1:2">
      <c r="A10" s="1121">
        <v>4213779</v>
      </c>
      <c r="B10" s="1121" t="s">
        <v>618</v>
      </c>
    </row>
    <row r="11" spans="1:2">
      <c r="A11" s="1121">
        <v>4213783</v>
      </c>
      <c r="B11" s="1121" t="s">
        <v>617</v>
      </c>
    </row>
    <row r="12" spans="1:2">
      <c r="A12" s="1121">
        <v>4213782</v>
      </c>
      <c r="B12" s="1121" t="s">
        <v>616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abSelected="1" topLeftCell="D1" zoomScale="80" zoomScaleNormal="80" workbookViewId="0">
      <selection activeCell="E5" sqref="E5:F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28815930</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0"/>
    </row>
    <row r="4" spans="1:12" s="371" customFormat="1" ht="6">
      <c r="A4" s="365"/>
      <c r="B4" s="366"/>
      <c r="C4" s="367"/>
      <c r="D4" s="368"/>
      <c r="E4" s="388"/>
      <c r="F4" s="389"/>
      <c r="G4" s="390"/>
      <c r="I4" s="372"/>
    </row>
    <row r="5" spans="1:12" ht="22.5">
      <c r="D5" s="24"/>
      <c r="E5" s="1150" t="s">
        <v>768</v>
      </c>
      <c r="F5" s="1151"/>
      <c r="G5" s="434"/>
      <c r="J5" s="308"/>
    </row>
    <row r="6" spans="1:12" s="371" customFormat="1" ht="6">
      <c r="A6" s="365"/>
      <c r="B6" s="366"/>
      <c r="C6" s="367"/>
      <c r="D6" s="368"/>
      <c r="E6" s="373"/>
      <c r="F6" s="374"/>
      <c r="G6" s="375"/>
      <c r="I6" s="372"/>
    </row>
    <row r="7" spans="1:12" ht="27">
      <c r="D7" s="24"/>
      <c r="E7" s="25" t="s">
        <v>52</v>
      </c>
      <c r="F7" s="327" t="s">
        <v>157</v>
      </c>
      <c r="G7" s="383"/>
    </row>
    <row r="8" spans="1:12" s="371" customFormat="1" ht="6">
      <c r="A8" s="365"/>
      <c r="B8" s="366"/>
      <c r="C8" s="367"/>
      <c r="D8" s="368"/>
      <c r="E8" s="369"/>
      <c r="F8" s="370"/>
      <c r="G8" s="368"/>
      <c r="I8" s="372"/>
    </row>
    <row r="9" spans="1:12" ht="27">
      <c r="D9" s="24"/>
      <c r="E9" s="25" t="s">
        <v>474</v>
      </c>
      <c r="F9" s="1110" t="s">
        <v>85</v>
      </c>
      <c r="G9" s="382"/>
    </row>
    <row r="10" spans="1:12" s="371" customFormat="1" ht="6">
      <c r="A10" s="376"/>
      <c r="B10" s="366"/>
      <c r="C10" s="367"/>
      <c r="D10" s="377"/>
      <c r="E10" s="373"/>
      <c r="F10" s="378"/>
      <c r="G10" s="379"/>
      <c r="I10" s="372"/>
    </row>
    <row r="11" spans="1:12" ht="27">
      <c r="A11" s="200"/>
      <c r="D11" s="24"/>
      <c r="E11" s="81" t="s">
        <v>472</v>
      </c>
      <c r="F11" s="1122" t="s">
        <v>1071</v>
      </c>
      <c r="G11" s="380"/>
    </row>
    <row r="12" spans="1:12" ht="27">
      <c r="D12" s="24"/>
      <c r="E12" s="81" t="s">
        <v>473</v>
      </c>
      <c r="F12" s="1122" t="s">
        <v>1072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783</v>
      </c>
      <c r="G15" s="382"/>
    </row>
    <row r="16" spans="1:12" ht="27" hidden="1">
      <c r="D16" s="24"/>
      <c r="E16" s="81" t="s">
        <v>598</v>
      </c>
      <c r="F16" s="330"/>
      <c r="G16" s="382"/>
    </row>
    <row r="17" spans="1:9" ht="19.5">
      <c r="D17" s="24"/>
      <c r="E17" s="25"/>
      <c r="F17" s="444" t="s">
        <v>606</v>
      </c>
      <c r="G17" s="21"/>
    </row>
    <row r="18" spans="1:9" ht="27">
      <c r="D18" s="24"/>
      <c r="E18" s="81" t="s">
        <v>502</v>
      </c>
      <c r="F18" s="328" t="s">
        <v>1076</v>
      </c>
      <c r="G18" s="382"/>
    </row>
    <row r="19" spans="1:9" ht="27">
      <c r="D19" s="24"/>
      <c r="E19" s="81" t="s">
        <v>595</v>
      </c>
      <c r="F19" s="329" t="s">
        <v>1077</v>
      </c>
      <c r="G19" s="382"/>
    </row>
    <row r="20" spans="1:9" ht="27">
      <c r="D20" s="24"/>
      <c r="E20" s="81" t="s">
        <v>594</v>
      </c>
      <c r="F20" s="328" t="s">
        <v>1119</v>
      </c>
      <c r="G20" s="382"/>
    </row>
    <row r="21" spans="1:9" ht="27">
      <c r="D21" s="24"/>
      <c r="E21" s="81" t="s">
        <v>501</v>
      </c>
      <c r="F21" s="328" t="s">
        <v>1078</v>
      </c>
      <c r="G21" s="382"/>
    </row>
    <row r="22" spans="1:9" ht="19.5" hidden="1">
      <c r="D22" s="24"/>
      <c r="E22" s="25"/>
      <c r="F22" s="444" t="s">
        <v>607</v>
      </c>
      <c r="G22" s="21"/>
    </row>
    <row r="23" spans="1:9" ht="27" hidden="1">
      <c r="D23" s="24"/>
      <c r="E23" s="81" t="s">
        <v>610</v>
      </c>
      <c r="F23" s="332"/>
      <c r="G23" s="382"/>
    </row>
    <row r="24" spans="1:9" ht="27" hidden="1">
      <c r="D24" s="24"/>
      <c r="E24" s="81" t="s">
        <v>609</v>
      </c>
      <c r="F24" s="330"/>
      <c r="G24" s="382"/>
    </row>
    <row r="25" spans="1:9" ht="27" hidden="1">
      <c r="D25" s="24"/>
      <c r="E25" s="81" t="s">
        <v>608</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1073</v>
      </c>
      <c r="G29" s="381"/>
    </row>
    <row r="30" spans="1:9" ht="27" hidden="1">
      <c r="C30" s="28"/>
      <c r="D30" s="29"/>
      <c r="E30" s="52" t="s">
        <v>203</v>
      </c>
      <c r="F30" s="332"/>
      <c r="G30" s="381"/>
    </row>
    <row r="31" spans="1:9" ht="27">
      <c r="C31" s="28"/>
      <c r="D31" s="29"/>
      <c r="E31" s="30" t="s">
        <v>53</v>
      </c>
      <c r="F31" s="331" t="s">
        <v>1074</v>
      </c>
      <c r="G31" s="381"/>
    </row>
    <row r="32" spans="1:9" ht="27">
      <c r="C32" s="28"/>
      <c r="D32" s="29"/>
      <c r="E32" s="30" t="s">
        <v>54</v>
      </c>
      <c r="F32" s="331" t="s">
        <v>1075</v>
      </c>
      <c r="G32" s="381"/>
      <c r="H32" s="31"/>
    </row>
    <row r="33" spans="1:9" s="371" customFormat="1" ht="6">
      <c r="A33" s="376"/>
      <c r="B33" s="366"/>
      <c r="C33" s="367"/>
      <c r="D33" s="377"/>
      <c r="E33" s="373"/>
      <c r="F33" s="378"/>
      <c r="G33" s="379"/>
      <c r="I33" s="372"/>
    </row>
    <row r="34" spans="1:9" ht="27">
      <c r="A34" s="199"/>
      <c r="D34" s="26"/>
      <c r="E34" s="798" t="s">
        <v>722</v>
      </c>
      <c r="F34" s="1123" t="s">
        <v>725</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728</v>
      </c>
      <c r="F38" s="1110" t="s">
        <v>85</v>
      </c>
      <c r="G38" s="382"/>
      <c r="I38" s="19"/>
    </row>
    <row r="39" spans="1:9" s="371" customFormat="1" ht="6">
      <c r="A39" s="376"/>
      <c r="B39" s="366"/>
      <c r="C39" s="367"/>
      <c r="D39" s="377"/>
      <c r="E39" s="373"/>
      <c r="F39" s="378"/>
      <c r="G39" s="379"/>
      <c r="I39" s="372"/>
    </row>
    <row r="40" spans="1:9" ht="27">
      <c r="A40" s="201"/>
      <c r="B40" s="92"/>
      <c r="D40" s="33"/>
      <c r="E40" s="32" t="s">
        <v>544</v>
      </c>
      <c r="F40" s="328" t="s">
        <v>1079</v>
      </c>
      <c r="G40" s="380"/>
    </row>
    <row r="41" spans="1:9" ht="27">
      <c r="A41" s="201"/>
      <c r="B41" s="92"/>
      <c r="D41" s="33"/>
      <c r="E41" s="41" t="s">
        <v>545</v>
      </c>
      <c r="F41" s="328" t="s">
        <v>1080</v>
      </c>
      <c r="G41" s="380"/>
    </row>
    <row r="42" spans="1:9" ht="19.5">
      <c r="D42" s="24"/>
      <c r="E42" s="25"/>
      <c r="F42" s="444" t="s">
        <v>577</v>
      </c>
      <c r="G42" s="21"/>
    </row>
    <row r="43" spans="1:9" ht="27">
      <c r="A43" s="201"/>
      <c r="D43" s="21"/>
      <c r="E43" s="442" t="s">
        <v>87</v>
      </c>
      <c r="F43" s="448" t="s">
        <v>1081</v>
      </c>
      <c r="G43" s="380"/>
    </row>
    <row r="44" spans="1:9" ht="27">
      <c r="A44" s="201"/>
      <c r="B44" s="92"/>
      <c r="D44" s="33"/>
      <c r="E44" s="442" t="s">
        <v>88</v>
      </c>
      <c r="F44" s="448" t="s">
        <v>1082</v>
      </c>
      <c r="G44" s="380"/>
    </row>
    <row r="45" spans="1:9" ht="27">
      <c r="A45" s="201"/>
      <c r="B45" s="92"/>
      <c r="D45" s="33"/>
      <c r="E45" s="442" t="s">
        <v>578</v>
      </c>
      <c r="F45" s="448" t="s">
        <v>1083</v>
      </c>
      <c r="G45" s="380"/>
    </row>
    <row r="46" spans="1:9" ht="27">
      <c r="D46" s="24"/>
      <c r="E46" s="443" t="s">
        <v>579</v>
      </c>
      <c r="F46" s="448" t="s">
        <v>1084</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2"/>
      <c r="F54" s="1152"/>
      <c r="G54" s="1152"/>
      <c r="H54" s="1152"/>
      <c r="I54" s="1152"/>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121"/>
    <col min="2" max="2" width="65.28515625" style="1121" customWidth="1"/>
    <col min="3" max="3" width="41" style="1121" customWidth="1"/>
    <col min="4" max="16384" width="9.140625" style="1121"/>
  </cols>
  <sheetData>
    <row r="1" spans="1:2">
      <c r="A1" s="1121" t="s">
        <v>330</v>
      </c>
      <c r="B1" s="1121" t="s">
        <v>332</v>
      </c>
    </row>
    <row r="2" spans="1:2">
      <c r="A2" s="1121">
        <v>4190064</v>
      </c>
      <c r="B2" s="1121" t="s">
        <v>1058</v>
      </c>
    </row>
    <row r="3" spans="1:2">
      <c r="A3" s="1121">
        <v>4190065</v>
      </c>
      <c r="B3" s="1121" t="s">
        <v>1059</v>
      </c>
    </row>
    <row r="4" spans="1:2">
      <c r="A4" s="1121">
        <v>4190066</v>
      </c>
      <c r="B4" s="1121" t="s">
        <v>1060</v>
      </c>
    </row>
    <row r="5" spans="1:2">
      <c r="A5" s="1121">
        <v>4190067</v>
      </c>
      <c r="B5" s="1121" t="s">
        <v>1061</v>
      </c>
    </row>
    <row r="6" spans="1:2">
      <c r="A6" s="1121">
        <v>4190068</v>
      </c>
      <c r="B6" s="1121" t="s">
        <v>1062</v>
      </c>
    </row>
    <row r="7" spans="1:2">
      <c r="A7" s="1121">
        <v>4190069</v>
      </c>
      <c r="B7" s="1121" t="s">
        <v>1063</v>
      </c>
    </row>
    <row r="8" spans="1:2">
      <c r="A8" s="1121">
        <v>4190070</v>
      </c>
      <c r="B8" s="1121" t="s">
        <v>1064</v>
      </c>
    </row>
    <row r="9" spans="1:2">
      <c r="A9" s="1121">
        <v>4190071</v>
      </c>
      <c r="B9" s="1121" t="s">
        <v>1065</v>
      </c>
    </row>
    <row r="10" spans="1:2">
      <c r="A10" s="1121">
        <v>4190072</v>
      </c>
      <c r="B10" s="1121" t="s">
        <v>1066</v>
      </c>
    </row>
    <row r="11" spans="1:2">
      <c r="A11" s="1121">
        <v>4190073</v>
      </c>
      <c r="B11" s="1121" t="s">
        <v>1067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575</v>
      </c>
    </row>
    <row r="7" spans="1:2">
      <c r="A7" t="s">
        <v>746</v>
      </c>
      <c r="B7" t="s">
        <v>488</v>
      </c>
    </row>
    <row r="8" spans="1:2">
      <c r="A8" t="s">
        <v>747</v>
      </c>
      <c r="B8" t="s">
        <v>426</v>
      </c>
    </row>
    <row r="9" spans="1:2">
      <c r="A9" t="s">
        <v>508</v>
      </c>
      <c r="B9" t="s">
        <v>427</v>
      </c>
    </row>
    <row r="10" spans="1:2">
      <c r="A10" t="s">
        <v>418</v>
      </c>
      <c r="B10" t="s">
        <v>428</v>
      </c>
    </row>
    <row r="11" spans="1:2">
      <c r="A11" t="s">
        <v>761</v>
      </c>
      <c r="B11" t="s">
        <v>489</v>
      </c>
    </row>
    <row r="12" spans="1:2">
      <c r="A12" t="s">
        <v>762</v>
      </c>
      <c r="B12" t="s">
        <v>429</v>
      </c>
    </row>
    <row r="13" spans="1:2">
      <c r="A13" t="s">
        <v>748</v>
      </c>
      <c r="B13" t="s">
        <v>430</v>
      </c>
    </row>
    <row r="14" spans="1:2">
      <c r="A14" t="s">
        <v>749</v>
      </c>
      <c r="B14" t="s">
        <v>431</v>
      </c>
    </row>
    <row r="15" spans="1:2">
      <c r="A15" t="s">
        <v>750</v>
      </c>
      <c r="B15" t="s">
        <v>335</v>
      </c>
    </row>
    <row r="16" spans="1:2">
      <c r="A16" t="s">
        <v>751</v>
      </c>
      <c r="B16" t="s">
        <v>61</v>
      </c>
    </row>
    <row r="17" spans="1:2">
      <c r="A17" t="s">
        <v>752</v>
      </c>
      <c r="B17" t="s">
        <v>387</v>
      </c>
    </row>
    <row r="18" spans="1:2">
      <c r="A18" t="s">
        <v>753</v>
      </c>
      <c r="B18" t="s">
        <v>440</v>
      </c>
    </row>
    <row r="19" spans="1:2">
      <c r="A19" t="s">
        <v>754</v>
      </c>
      <c r="B19" t="s">
        <v>250</v>
      </c>
    </row>
    <row r="20" spans="1:2">
      <c r="A20" t="s">
        <v>755</v>
      </c>
      <c r="B20" t="s">
        <v>74</v>
      </c>
    </row>
    <row r="21" spans="1:2">
      <c r="A21" t="s">
        <v>756</v>
      </c>
      <c r="B21" t="s">
        <v>63</v>
      </c>
    </row>
    <row r="22" spans="1:2">
      <c r="A22" t="s">
        <v>757</v>
      </c>
      <c r="B22" t="s">
        <v>75</v>
      </c>
    </row>
    <row r="23" spans="1:2">
      <c r="A23" t="s">
        <v>758</v>
      </c>
      <c r="B23" t="s">
        <v>432</v>
      </c>
    </row>
    <row r="24" spans="1:2">
      <c r="A24" t="s">
        <v>759</v>
      </c>
      <c r="B24" t="s">
        <v>73</v>
      </c>
    </row>
    <row r="25" spans="1:2">
      <c r="A25" t="s">
        <v>599</v>
      </c>
      <c r="B25" t="s">
        <v>62</v>
      </c>
    </row>
    <row r="26" spans="1:2">
      <c r="A26" t="s">
        <v>600</v>
      </c>
      <c r="B26" t="s">
        <v>64</v>
      </c>
    </row>
    <row r="27" spans="1:2">
      <c r="A27" t="s">
        <v>510</v>
      </c>
      <c r="B27" t="s">
        <v>385</v>
      </c>
    </row>
    <row r="28" spans="1:2">
      <c r="A28" t="s">
        <v>420</v>
      </c>
      <c r="B28" t="s">
        <v>14</v>
      </c>
    </row>
    <row r="29" spans="1:2">
      <c r="A29" t="s">
        <v>509</v>
      </c>
      <c r="B29" t="s">
        <v>15</v>
      </c>
    </row>
    <row r="30" spans="1:2">
      <c r="A30" t="s">
        <v>419</v>
      </c>
      <c r="B30" t="s">
        <v>576</v>
      </c>
    </row>
    <row r="31" spans="1:2">
      <c r="A31" t="s">
        <v>584</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6"/>
  <sheetViews>
    <sheetView showGridLines="0" topLeftCell="C3" zoomScale="90" zoomScaleNormal="90" workbookViewId="0">
      <selection activeCell="D4" sqref="D4:H4"/>
    </sheetView>
  </sheetViews>
  <sheetFormatPr defaultRowHeight="14.25"/>
  <cols>
    <col min="1" max="1" width="9.140625" style="125" hidden="1" customWidth="1"/>
    <col min="2" max="2" width="9.140625" style="36" hidden="1" customWidth="1"/>
    <col min="3" max="3" width="3.7109375" style="23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1" hidden="1" customWidth="1"/>
    <col min="14" max="16" width="9.140625" style="211" hidden="1" customWidth="1"/>
    <col min="17" max="17" width="25.7109375" style="359" hidden="1" customWidth="1"/>
    <col min="18" max="18" width="14.42578125" style="211"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29"/>
      <c r="D3" s="100"/>
      <c r="E3" s="100"/>
      <c r="F3" s="100"/>
      <c r="G3" s="100"/>
      <c r="H3" s="100"/>
      <c r="I3" s="100"/>
      <c r="J3" s="100"/>
      <c r="K3" s="100"/>
      <c r="L3" s="232"/>
      <c r="M3" s="211"/>
      <c r="N3" s="211"/>
      <c r="O3" s="211"/>
      <c r="P3" s="211"/>
      <c r="Q3" s="359"/>
      <c r="R3" s="211"/>
      <c r="S3" s="356"/>
      <c r="T3" s="356"/>
      <c r="U3" s="356"/>
      <c r="V3" s="356"/>
    </row>
    <row r="4" spans="1:256" s="126" customFormat="1" ht="22.5">
      <c r="A4" s="125"/>
      <c r="B4" s="36"/>
      <c r="C4" s="229"/>
      <c r="D4" s="1165" t="s">
        <v>397</v>
      </c>
      <c r="E4" s="1166"/>
      <c r="F4" s="1166"/>
      <c r="G4" s="1166"/>
      <c r="H4" s="1167"/>
      <c r="I4" s="435"/>
      <c r="M4" s="211"/>
      <c r="N4" s="211"/>
      <c r="O4" s="211"/>
      <c r="P4" s="211"/>
      <c r="Q4" s="359"/>
      <c r="R4" s="211"/>
      <c r="S4" s="356"/>
      <c r="T4" s="356"/>
      <c r="U4" s="356"/>
      <c r="V4" s="356"/>
    </row>
    <row r="5" spans="1:256" s="126" customFormat="1" ht="3" hidden="1" customHeight="1">
      <c r="A5" s="125"/>
      <c r="B5" s="36"/>
      <c r="C5" s="229"/>
      <c r="D5" s="100"/>
      <c r="E5" s="100"/>
      <c r="F5" s="100"/>
      <c r="G5" s="100"/>
      <c r="H5" s="233"/>
      <c r="I5" s="233"/>
      <c r="J5" s="233"/>
      <c r="K5" s="233"/>
      <c r="L5" s="234"/>
      <c r="M5" s="211"/>
      <c r="N5" s="211"/>
      <c r="O5" s="211"/>
      <c r="P5" s="211"/>
      <c r="Q5" s="359"/>
      <c r="R5" s="211"/>
      <c r="S5" s="356"/>
      <c r="T5" s="356"/>
      <c r="U5" s="356"/>
      <c r="V5" s="356"/>
    </row>
    <row r="6" spans="1:256" s="126" customFormat="1" ht="20.100000000000001" hidden="1" customHeight="1">
      <c r="A6" s="235"/>
      <c r="B6" s="235"/>
      <c r="C6" s="229"/>
      <c r="D6" s="1168"/>
      <c r="E6" s="1168"/>
      <c r="F6" s="1169" t="s">
        <v>84</v>
      </c>
      <c r="G6" s="1169"/>
      <c r="H6" s="233"/>
      <c r="I6" s="233"/>
      <c r="J6" s="236"/>
      <c r="K6" s="237"/>
      <c r="L6" s="237"/>
      <c r="M6" s="211"/>
      <c r="N6" s="211"/>
      <c r="O6" s="211"/>
      <c r="P6" s="211"/>
      <c r="Q6" s="359"/>
      <c r="R6" s="211"/>
      <c r="S6" s="356"/>
      <c r="T6" s="356"/>
      <c r="U6" s="356"/>
      <c r="V6" s="356"/>
    </row>
    <row r="7" spans="1:256" ht="3" customHeight="1"/>
    <row r="8" spans="1:256" s="126" customFormat="1">
      <c r="A8" s="125"/>
      <c r="B8" s="36"/>
      <c r="C8" s="229"/>
      <c r="D8" s="1156" t="s">
        <v>16</v>
      </c>
      <c r="E8" s="1156"/>
      <c r="F8" s="1156" t="s">
        <v>398</v>
      </c>
      <c r="G8" s="1156"/>
      <c r="H8" s="1156"/>
      <c r="I8" s="1170" t="s">
        <v>399</v>
      </c>
      <c r="J8" s="1170"/>
      <c r="K8" s="1170"/>
      <c r="L8" s="1170"/>
      <c r="M8" s="211"/>
      <c r="N8" s="211"/>
      <c r="O8" s="211"/>
      <c r="P8" s="211"/>
      <c r="Q8" s="359"/>
      <c r="R8" s="211"/>
      <c r="S8" s="356"/>
      <c r="T8" s="356"/>
      <c r="U8" s="356"/>
      <c r="V8" s="356"/>
    </row>
    <row r="9" spans="1:256" s="126" customFormat="1" ht="20.25" customHeight="1">
      <c r="A9" s="125"/>
      <c r="B9" s="36"/>
      <c r="C9" s="229"/>
      <c r="D9" s="239" t="s">
        <v>92</v>
      </c>
      <c r="E9" s="239" t="s">
        <v>400</v>
      </c>
      <c r="F9" s="1161" t="s">
        <v>92</v>
      </c>
      <c r="G9" s="1162"/>
      <c r="H9" s="240" t="s">
        <v>400</v>
      </c>
      <c r="I9" s="1163" t="s">
        <v>92</v>
      </c>
      <c r="J9" s="1163"/>
      <c r="K9" s="240" t="s">
        <v>400</v>
      </c>
      <c r="L9" s="240" t="s">
        <v>401</v>
      </c>
      <c r="M9" s="211"/>
      <c r="N9" s="211"/>
      <c r="O9" s="211"/>
      <c r="P9" s="211"/>
      <c r="Q9" s="359"/>
      <c r="R9" s="211"/>
      <c r="S9" s="356"/>
      <c r="T9" s="356"/>
      <c r="U9" s="356"/>
      <c r="V9" s="356"/>
    </row>
    <row r="10" spans="1:256" ht="12" customHeight="1">
      <c r="C10" s="248"/>
      <c r="D10" s="354" t="s">
        <v>93</v>
      </c>
      <c r="E10" s="354" t="s">
        <v>49</v>
      </c>
      <c r="F10" s="1164" t="s">
        <v>50</v>
      </c>
      <c r="G10" s="1164"/>
      <c r="H10" s="354" t="s">
        <v>51</v>
      </c>
      <c r="I10" s="1164" t="s">
        <v>68</v>
      </c>
      <c r="J10" s="1164"/>
      <c r="K10" s="354" t="s">
        <v>69</v>
      </c>
      <c r="L10" s="354" t="s">
        <v>183</v>
      </c>
      <c r="M10" s="262"/>
      <c r="N10" s="262"/>
      <c r="O10" s="262"/>
      <c r="P10" s="262"/>
      <c r="Q10" s="238"/>
      <c r="R10" s="262"/>
      <c r="S10" s="355"/>
      <c r="T10" s="355"/>
      <c r="U10" s="355"/>
      <c r="V10" s="355"/>
    </row>
    <row r="11" spans="1:256" s="126" customFormat="1" hidden="1">
      <c r="A11" s="36"/>
      <c r="B11" s="36"/>
      <c r="C11" s="229"/>
      <c r="D11" s="241">
        <v>0</v>
      </c>
      <c r="E11" s="242"/>
      <c r="F11" s="162"/>
      <c r="G11" s="162"/>
      <c r="H11" s="243"/>
      <c r="I11" s="244"/>
      <c r="J11" s="162"/>
      <c r="K11" s="243"/>
      <c r="L11" s="245"/>
      <c r="M11" s="399" t="s">
        <v>520</v>
      </c>
      <c r="N11" s="211"/>
      <c r="O11" s="211"/>
      <c r="P11" s="211" t="s">
        <v>518</v>
      </c>
      <c r="Q11" s="359" t="s">
        <v>519</v>
      </c>
      <c r="R11" s="211" t="s">
        <v>583</v>
      </c>
      <c r="S11" s="356"/>
      <c r="T11" s="356"/>
      <c r="U11" s="356"/>
      <c r="V11" s="356"/>
    </row>
    <row r="12" spans="1:256" s="264" customFormat="1" ht="0.95" customHeight="1">
      <c r="A12" s="89"/>
      <c r="B12" s="186" t="s">
        <v>405</v>
      </c>
      <c r="C12" s="1155"/>
      <c r="D12" s="1156">
        <v>1</v>
      </c>
      <c r="E12" s="1157" t="s">
        <v>1086</v>
      </c>
      <c r="F12" s="1119"/>
      <c r="G12" s="1104">
        <v>0</v>
      </c>
      <c r="H12" s="357"/>
      <c r="I12" s="249"/>
      <c r="J12" s="394" t="s">
        <v>517</v>
      </c>
      <c r="K12" s="734"/>
      <c r="L12" s="265"/>
      <c r="M12" s="830" t="e">
        <f t="shared" ref="M12:M20" ca="1" si="0">mergeValue(H12)</f>
        <v>#NAME?</v>
      </c>
      <c r="N12" s="1009"/>
      <c r="O12" s="1009"/>
      <c r="P12" s="830" t="str">
        <f>IF(ISERROR(MATCH(Q12,MODesc,0)),"n","y")</f>
        <v>y</v>
      </c>
      <c r="Q12" s="1009" t="s">
        <v>1086</v>
      </c>
      <c r="R12" s="830" t="str">
        <f>K12&amp;"("&amp;L12&amp;")"</f>
        <v>()</v>
      </c>
      <c r="S12" s="186"/>
      <c r="T12" s="186"/>
      <c r="U12" s="247"/>
      <c r="V12" s="186"/>
      <c r="W12" s="186"/>
      <c r="X12" s="186"/>
      <c r="Y12" s="263"/>
      <c r="Z12" s="263"/>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3"/>
      <c r="BW12" s="263"/>
      <c r="BX12" s="263"/>
      <c r="BY12" s="263"/>
      <c r="BZ12" s="263"/>
      <c r="CA12" s="263"/>
      <c r="CB12" s="263"/>
      <c r="CC12" s="263"/>
      <c r="CD12" s="263"/>
      <c r="CE12" s="263"/>
    </row>
    <row r="13" spans="1:256" s="264" customFormat="1" ht="0.95" customHeight="1">
      <c r="A13" s="89"/>
      <c r="B13" s="186" t="s">
        <v>405</v>
      </c>
      <c r="C13" s="1155"/>
      <c r="D13" s="1156"/>
      <c r="E13" s="1158"/>
      <c r="F13" s="1159"/>
      <c r="G13" s="1156">
        <v>1</v>
      </c>
      <c r="H13" s="1153" t="s">
        <v>806</v>
      </c>
      <c r="I13" s="249"/>
      <c r="J13" s="394" t="s">
        <v>517</v>
      </c>
      <c r="K13" s="734"/>
      <c r="L13" s="265"/>
      <c r="M13" s="830" t="e">
        <f t="shared" ca="1" si="0"/>
        <v>#NAME?</v>
      </c>
      <c r="N13" s="1009"/>
      <c r="O13" s="1009"/>
      <c r="P13" s="1009"/>
      <c r="Q13" s="1009"/>
      <c r="R13" s="830" t="str">
        <f>K13&amp;"("&amp;L13&amp;")"</f>
        <v>()</v>
      </c>
      <c r="S13" s="186"/>
      <c r="T13" s="186"/>
      <c r="U13" s="247"/>
      <c r="V13" s="186"/>
      <c r="W13" s="186"/>
      <c r="X13" s="186"/>
      <c r="Y13" s="263"/>
      <c r="Z13" s="263"/>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3"/>
      <c r="BW13" s="263"/>
      <c r="BX13" s="263"/>
      <c r="BY13" s="263"/>
      <c r="BZ13" s="263"/>
      <c r="CA13" s="263"/>
      <c r="CB13" s="263"/>
      <c r="CC13" s="263"/>
      <c r="CD13" s="263"/>
      <c r="CE13" s="263"/>
    </row>
    <row r="14" spans="1:256" s="264" customFormat="1" ht="15" customHeight="1">
      <c r="A14" s="89"/>
      <c r="B14" s="186" t="s">
        <v>405</v>
      </c>
      <c r="C14" s="1155"/>
      <c r="D14" s="1156"/>
      <c r="E14" s="1158"/>
      <c r="F14" s="1160"/>
      <c r="G14" s="1156"/>
      <c r="H14" s="1154"/>
      <c r="I14" s="1126"/>
      <c r="J14" s="1104">
        <v>1</v>
      </c>
      <c r="K14" s="1118" t="s">
        <v>808</v>
      </c>
      <c r="L14" s="246" t="s">
        <v>809</v>
      </c>
      <c r="M14" s="830" t="e">
        <f t="shared" ca="1" si="0"/>
        <v>#NAME?</v>
      </c>
      <c r="N14" s="1009"/>
      <c r="O14" s="1009"/>
      <c r="P14" s="1009"/>
      <c r="Q14" s="1009"/>
      <c r="R14" s="830" t="str">
        <f>K14&amp;" ("&amp;L14&amp;")"</f>
        <v>Гдов (58608101)</v>
      </c>
      <c r="S14" s="186"/>
      <c r="T14" s="186"/>
      <c r="U14" s="247"/>
      <c r="V14" s="186"/>
      <c r="W14" s="186"/>
      <c r="X14" s="186"/>
      <c r="Y14" s="263"/>
      <c r="Z14" s="263"/>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3"/>
      <c r="BW14" s="263"/>
      <c r="BX14" s="263"/>
      <c r="BY14" s="263"/>
      <c r="BZ14" s="263"/>
      <c r="CA14" s="263"/>
      <c r="CB14" s="263"/>
      <c r="CC14" s="263"/>
      <c r="CD14" s="263"/>
      <c r="CE14" s="263"/>
    </row>
    <row r="15" spans="1:256" s="264" customFormat="1" ht="0.95" customHeight="1">
      <c r="A15" s="89"/>
      <c r="B15" s="186" t="s">
        <v>405</v>
      </c>
      <c r="C15" s="1155"/>
      <c r="D15" s="1156">
        <v>2</v>
      </c>
      <c r="E15" s="1157" t="s">
        <v>1087</v>
      </c>
      <c r="F15" s="1119"/>
      <c r="G15" s="1104">
        <v>0</v>
      </c>
      <c r="H15" s="357"/>
      <c r="I15" s="249"/>
      <c r="J15" s="394" t="s">
        <v>517</v>
      </c>
      <c r="K15" s="734"/>
      <c r="L15" s="265"/>
      <c r="M15" s="830" t="e">
        <f t="shared" ca="1" si="0"/>
        <v>#NAME?</v>
      </c>
      <c r="N15" s="1009"/>
      <c r="O15" s="1009"/>
      <c r="P15" s="830" t="str">
        <f>IF(ISERROR(MATCH(Q15,MODesc,0)),"n","y")</f>
        <v>y</v>
      </c>
      <c r="Q15" s="1009" t="s">
        <v>1087</v>
      </c>
      <c r="R15" s="830" t="str">
        <f>K15&amp;"("&amp;L15&amp;")"</f>
        <v>()</v>
      </c>
      <c r="S15" s="186"/>
      <c r="T15" s="186"/>
      <c r="U15" s="247"/>
      <c r="V15" s="186"/>
      <c r="W15" s="186"/>
      <c r="X15" s="186"/>
      <c r="Y15" s="263"/>
      <c r="Z15" s="263"/>
      <c r="AA15" s="597"/>
      <c r="AB15" s="597"/>
      <c r="AC15" s="597"/>
      <c r="AD15" s="597"/>
      <c r="AE15" s="597"/>
      <c r="AF15" s="597"/>
      <c r="AG15" s="597"/>
      <c r="AH15" s="597"/>
      <c r="AI15" s="597"/>
      <c r="AJ15" s="597"/>
      <c r="AK15" s="597"/>
      <c r="AL15" s="597"/>
      <c r="AM15" s="597"/>
      <c r="AN15" s="597"/>
      <c r="AO15" s="597"/>
      <c r="AP15" s="597"/>
      <c r="AQ15" s="597"/>
      <c r="AR15" s="597"/>
      <c r="AS15" s="597"/>
      <c r="AT15" s="597"/>
      <c r="AU15" s="597"/>
      <c r="AV15" s="597"/>
      <c r="AW15" s="597"/>
      <c r="AX15" s="597"/>
      <c r="AY15" s="597"/>
      <c r="AZ15" s="597"/>
      <c r="BA15" s="597"/>
      <c r="BB15" s="597"/>
      <c r="BC15" s="597"/>
      <c r="BD15" s="597"/>
      <c r="BE15" s="597"/>
      <c r="BF15" s="597"/>
      <c r="BG15" s="597"/>
      <c r="BH15" s="597"/>
      <c r="BI15" s="597"/>
      <c r="BJ15" s="597"/>
      <c r="BK15" s="597"/>
      <c r="BL15" s="597"/>
      <c r="BM15" s="597"/>
      <c r="BN15" s="597"/>
      <c r="BO15" s="597"/>
      <c r="BP15" s="597"/>
      <c r="BQ15" s="597"/>
      <c r="BR15" s="597"/>
      <c r="BS15" s="597"/>
      <c r="BT15" s="597"/>
      <c r="BU15" s="597"/>
      <c r="BV15" s="263"/>
      <c r="BW15" s="263"/>
      <c r="BX15" s="263"/>
      <c r="BY15" s="263"/>
      <c r="BZ15" s="263"/>
      <c r="CA15" s="263"/>
      <c r="CB15" s="263"/>
      <c r="CC15" s="263"/>
      <c r="CD15" s="263"/>
      <c r="CE15" s="263"/>
    </row>
    <row r="16" spans="1:256" s="264" customFormat="1" ht="0.95" customHeight="1">
      <c r="A16" s="89"/>
      <c r="B16" s="186" t="s">
        <v>405</v>
      </c>
      <c r="C16" s="1155"/>
      <c r="D16" s="1156"/>
      <c r="E16" s="1158"/>
      <c r="F16" s="1159"/>
      <c r="G16" s="1156">
        <v>1</v>
      </c>
      <c r="H16" s="1153" t="s">
        <v>1008</v>
      </c>
      <c r="I16" s="249"/>
      <c r="J16" s="394" t="s">
        <v>517</v>
      </c>
      <c r="K16" s="734"/>
      <c r="L16" s="265"/>
      <c r="M16" s="830" t="e">
        <f t="shared" ca="1" si="0"/>
        <v>#NAME?</v>
      </c>
      <c r="N16" s="1009"/>
      <c r="O16" s="1009"/>
      <c r="P16" s="1009"/>
      <c r="Q16" s="1009"/>
      <c r="R16" s="830" t="str">
        <f>K16&amp;"("&amp;L16&amp;")"</f>
        <v>()</v>
      </c>
      <c r="S16" s="186"/>
      <c r="T16" s="186"/>
      <c r="U16" s="247"/>
      <c r="V16" s="186"/>
      <c r="W16" s="186"/>
      <c r="X16" s="186"/>
      <c r="Y16" s="263"/>
      <c r="Z16" s="263"/>
      <c r="AA16" s="597"/>
      <c r="AB16" s="597"/>
      <c r="AC16" s="597"/>
      <c r="AD16" s="597"/>
      <c r="AE16" s="597"/>
      <c r="AF16" s="597"/>
      <c r="AG16" s="597"/>
      <c r="AH16" s="597"/>
      <c r="AI16" s="597"/>
      <c r="AJ16" s="597"/>
      <c r="AK16" s="597"/>
      <c r="AL16" s="597"/>
      <c r="AM16" s="597"/>
      <c r="AN16" s="597"/>
      <c r="AO16" s="597"/>
      <c r="AP16" s="597"/>
      <c r="AQ16" s="597"/>
      <c r="AR16" s="597"/>
      <c r="AS16" s="597"/>
      <c r="AT16" s="597"/>
      <c r="AU16" s="597"/>
      <c r="AV16" s="597"/>
      <c r="AW16" s="597"/>
      <c r="AX16" s="597"/>
      <c r="AY16" s="597"/>
      <c r="AZ16" s="597"/>
      <c r="BA16" s="597"/>
      <c r="BB16" s="597"/>
      <c r="BC16" s="597"/>
      <c r="BD16" s="597"/>
      <c r="BE16" s="597"/>
      <c r="BF16" s="597"/>
      <c r="BG16" s="597"/>
      <c r="BH16" s="597"/>
      <c r="BI16" s="597"/>
      <c r="BJ16" s="597"/>
      <c r="BK16" s="597"/>
      <c r="BL16" s="597"/>
      <c r="BM16" s="597"/>
      <c r="BN16" s="597"/>
      <c r="BO16" s="597"/>
      <c r="BP16" s="597"/>
      <c r="BQ16" s="597"/>
      <c r="BR16" s="597"/>
      <c r="BS16" s="597"/>
      <c r="BT16" s="597"/>
      <c r="BU16" s="597"/>
      <c r="BV16" s="263"/>
      <c r="BW16" s="263"/>
      <c r="BX16" s="263"/>
      <c r="BY16" s="263"/>
      <c r="BZ16" s="263"/>
      <c r="CA16" s="263"/>
      <c r="CB16" s="263"/>
      <c r="CC16" s="263"/>
      <c r="CD16" s="263"/>
      <c r="CE16" s="263"/>
    </row>
    <row r="17" spans="1:83" s="264" customFormat="1" ht="15" customHeight="1">
      <c r="A17" s="89"/>
      <c r="B17" s="186" t="s">
        <v>405</v>
      </c>
      <c r="C17" s="1155"/>
      <c r="D17" s="1156"/>
      <c r="E17" s="1158"/>
      <c r="F17" s="1160"/>
      <c r="G17" s="1156"/>
      <c r="H17" s="1154"/>
      <c r="I17" s="1126"/>
      <c r="J17" s="1104">
        <v>1</v>
      </c>
      <c r="K17" s="1118" t="s">
        <v>1012</v>
      </c>
      <c r="L17" s="246" t="s">
        <v>1013</v>
      </c>
      <c r="M17" s="830" t="e">
        <f t="shared" ca="1" si="0"/>
        <v>#NAME?</v>
      </c>
      <c r="N17" s="1009"/>
      <c r="O17" s="1009"/>
      <c r="P17" s="1009"/>
      <c r="Q17" s="1009"/>
      <c r="R17" s="830" t="str">
        <f>K17&amp;" ("&amp;L17&amp;")"</f>
        <v>Пушкиногорье (58651152)</v>
      </c>
      <c r="S17" s="186"/>
      <c r="T17" s="186"/>
      <c r="U17" s="247"/>
      <c r="V17" s="186"/>
      <c r="W17" s="186"/>
      <c r="X17" s="186"/>
      <c r="Y17" s="263"/>
      <c r="Z17" s="263"/>
      <c r="AA17" s="597"/>
      <c r="AB17" s="597"/>
      <c r="AC17" s="597"/>
      <c r="AD17" s="597"/>
      <c r="AE17" s="597"/>
      <c r="AF17" s="597"/>
      <c r="AG17" s="597"/>
      <c r="AH17" s="597"/>
      <c r="AI17" s="597"/>
      <c r="AJ17" s="597"/>
      <c r="AK17" s="597"/>
      <c r="AL17" s="597"/>
      <c r="AM17" s="597"/>
      <c r="AN17" s="597"/>
      <c r="AO17" s="597"/>
      <c r="AP17" s="597"/>
      <c r="AQ17" s="597"/>
      <c r="AR17" s="597"/>
      <c r="AS17" s="597"/>
      <c r="AT17" s="597"/>
      <c r="AU17" s="597"/>
      <c r="AV17" s="597"/>
      <c r="AW17" s="597"/>
      <c r="AX17" s="597"/>
      <c r="AY17" s="597"/>
      <c r="AZ17" s="597"/>
      <c r="BA17" s="597"/>
      <c r="BB17" s="597"/>
      <c r="BC17" s="597"/>
      <c r="BD17" s="597"/>
      <c r="BE17" s="597"/>
      <c r="BF17" s="597"/>
      <c r="BG17" s="597"/>
      <c r="BH17" s="597"/>
      <c r="BI17" s="597"/>
      <c r="BJ17" s="597"/>
      <c r="BK17" s="597"/>
      <c r="BL17" s="597"/>
      <c r="BM17" s="597"/>
      <c r="BN17" s="597"/>
      <c r="BO17" s="597"/>
      <c r="BP17" s="597"/>
      <c r="BQ17" s="597"/>
      <c r="BR17" s="597"/>
      <c r="BS17" s="597"/>
      <c r="BT17" s="597"/>
      <c r="BU17" s="597"/>
      <c r="BV17" s="263"/>
      <c r="BW17" s="263"/>
      <c r="BX17" s="263"/>
      <c r="BY17" s="263"/>
      <c r="BZ17" s="263"/>
      <c r="CA17" s="263"/>
      <c r="CB17" s="263"/>
      <c r="CC17" s="263"/>
      <c r="CD17" s="263"/>
      <c r="CE17" s="263"/>
    </row>
    <row r="18" spans="1:83" s="264" customFormat="1" ht="0.95" customHeight="1">
      <c r="A18" s="89"/>
      <c r="B18" s="186" t="s">
        <v>405</v>
      </c>
      <c r="C18" s="1155"/>
      <c r="D18" s="1156">
        <v>3</v>
      </c>
      <c r="E18" s="1157" t="s">
        <v>1088</v>
      </c>
      <c r="F18" s="1119"/>
      <c r="G18" s="1104">
        <v>0</v>
      </c>
      <c r="H18" s="357"/>
      <c r="I18" s="249"/>
      <c r="J18" s="394" t="s">
        <v>517</v>
      </c>
      <c r="K18" s="734"/>
      <c r="L18" s="265"/>
      <c r="M18" s="830" t="e">
        <f t="shared" ca="1" si="0"/>
        <v>#NAME?</v>
      </c>
      <c r="N18" s="1009"/>
      <c r="O18" s="1009"/>
      <c r="P18" s="830" t="str">
        <f>IF(ISERROR(MATCH(Q18,MODesc,0)),"n","y")</f>
        <v>y</v>
      </c>
      <c r="Q18" s="1009" t="s">
        <v>1088</v>
      </c>
      <c r="R18" s="830" t="str">
        <f>K18&amp;"("&amp;L18&amp;")"</f>
        <v>()</v>
      </c>
      <c r="S18" s="186"/>
      <c r="T18" s="186"/>
      <c r="U18" s="247"/>
      <c r="V18" s="186"/>
      <c r="W18" s="186"/>
      <c r="X18" s="186"/>
      <c r="Y18" s="263"/>
      <c r="Z18" s="263"/>
      <c r="AA18" s="597"/>
      <c r="AB18" s="597"/>
      <c r="AC18" s="597"/>
      <c r="AD18" s="597"/>
      <c r="AE18" s="597"/>
      <c r="AF18" s="597"/>
      <c r="AG18" s="597"/>
      <c r="AH18" s="597"/>
      <c r="AI18" s="597"/>
      <c r="AJ18" s="597"/>
      <c r="AK18" s="597"/>
      <c r="AL18" s="597"/>
      <c r="AM18" s="597"/>
      <c r="AN18" s="597"/>
      <c r="AO18" s="597"/>
      <c r="AP18" s="597"/>
      <c r="AQ18" s="597"/>
      <c r="AR18" s="597"/>
      <c r="AS18" s="597"/>
      <c r="AT18" s="597"/>
      <c r="AU18" s="597"/>
      <c r="AV18" s="597"/>
      <c r="AW18" s="597"/>
      <c r="AX18" s="597"/>
      <c r="AY18" s="597"/>
      <c r="AZ18" s="597"/>
      <c r="BA18" s="597"/>
      <c r="BB18" s="597"/>
      <c r="BC18" s="597"/>
      <c r="BD18" s="597"/>
      <c r="BE18" s="597"/>
      <c r="BF18" s="597"/>
      <c r="BG18" s="597"/>
      <c r="BH18" s="597"/>
      <c r="BI18" s="597"/>
      <c r="BJ18" s="597"/>
      <c r="BK18" s="597"/>
      <c r="BL18" s="597"/>
      <c r="BM18" s="597"/>
      <c r="BN18" s="597"/>
      <c r="BO18" s="597"/>
      <c r="BP18" s="597"/>
      <c r="BQ18" s="597"/>
      <c r="BR18" s="597"/>
      <c r="BS18" s="597"/>
      <c r="BT18" s="597"/>
      <c r="BU18" s="597"/>
      <c r="BV18" s="263"/>
      <c r="BW18" s="263"/>
      <c r="BX18" s="263"/>
      <c r="BY18" s="263"/>
      <c r="BZ18" s="263"/>
      <c r="CA18" s="263"/>
      <c r="CB18" s="263"/>
      <c r="CC18" s="263"/>
      <c r="CD18" s="263"/>
      <c r="CE18" s="263"/>
    </row>
    <row r="19" spans="1:83" s="264" customFormat="1" ht="0.95" customHeight="1">
      <c r="A19" s="89"/>
      <c r="B19" s="186" t="s">
        <v>405</v>
      </c>
      <c r="C19" s="1155"/>
      <c r="D19" s="1156"/>
      <c r="E19" s="1158"/>
      <c r="F19" s="1159"/>
      <c r="G19" s="1156">
        <v>1</v>
      </c>
      <c r="H19" s="1153" t="s">
        <v>1008</v>
      </c>
      <c r="I19" s="249"/>
      <c r="J19" s="394" t="s">
        <v>517</v>
      </c>
      <c r="K19" s="734"/>
      <c r="L19" s="265"/>
      <c r="M19" s="830" t="e">
        <f t="shared" ca="1" si="0"/>
        <v>#NAME?</v>
      </c>
      <c r="N19" s="1009"/>
      <c r="O19" s="1009"/>
      <c r="P19" s="1009"/>
      <c r="Q19" s="1009"/>
      <c r="R19" s="830" t="str">
        <f>K19&amp;"("&amp;L19&amp;")"</f>
        <v>()</v>
      </c>
      <c r="S19" s="186"/>
      <c r="T19" s="186"/>
      <c r="U19" s="247"/>
      <c r="V19" s="186"/>
      <c r="W19" s="186"/>
      <c r="X19" s="186"/>
      <c r="Y19" s="263"/>
      <c r="Z19" s="263"/>
      <c r="AA19" s="597"/>
      <c r="AB19" s="597"/>
      <c r="AC19" s="597"/>
      <c r="AD19" s="597"/>
      <c r="AE19" s="597"/>
      <c r="AF19" s="597"/>
      <c r="AG19" s="597"/>
      <c r="AH19" s="597"/>
      <c r="AI19" s="597"/>
      <c r="AJ19" s="597"/>
      <c r="AK19" s="597"/>
      <c r="AL19" s="597"/>
      <c r="AM19" s="597"/>
      <c r="AN19" s="597"/>
      <c r="AO19" s="597"/>
      <c r="AP19" s="597"/>
      <c r="AQ19" s="597"/>
      <c r="AR19" s="597"/>
      <c r="AS19" s="597"/>
      <c r="AT19" s="597"/>
      <c r="AU19" s="597"/>
      <c r="AV19" s="597"/>
      <c r="AW19" s="597"/>
      <c r="AX19" s="597"/>
      <c r="AY19" s="597"/>
      <c r="AZ19" s="597"/>
      <c r="BA19" s="597"/>
      <c r="BB19" s="597"/>
      <c r="BC19" s="597"/>
      <c r="BD19" s="597"/>
      <c r="BE19" s="597"/>
      <c r="BF19" s="597"/>
      <c r="BG19" s="597"/>
      <c r="BH19" s="597"/>
      <c r="BI19" s="597"/>
      <c r="BJ19" s="597"/>
      <c r="BK19" s="597"/>
      <c r="BL19" s="597"/>
      <c r="BM19" s="597"/>
      <c r="BN19" s="597"/>
      <c r="BO19" s="597"/>
      <c r="BP19" s="597"/>
      <c r="BQ19" s="597"/>
      <c r="BR19" s="597"/>
      <c r="BS19" s="597"/>
      <c r="BT19" s="597"/>
      <c r="BU19" s="597"/>
      <c r="BV19" s="263"/>
      <c r="BW19" s="263"/>
      <c r="BX19" s="263"/>
      <c r="BY19" s="263"/>
      <c r="BZ19" s="263"/>
      <c r="CA19" s="263"/>
      <c r="CB19" s="263"/>
      <c r="CC19" s="263"/>
      <c r="CD19" s="263"/>
      <c r="CE19" s="263"/>
    </row>
    <row r="20" spans="1:83" s="264" customFormat="1" ht="15" customHeight="1">
      <c r="A20" s="89"/>
      <c r="B20" s="186" t="s">
        <v>405</v>
      </c>
      <c r="C20" s="1155"/>
      <c r="D20" s="1156"/>
      <c r="E20" s="1158"/>
      <c r="F20" s="1160"/>
      <c r="G20" s="1156"/>
      <c r="H20" s="1154"/>
      <c r="I20" s="1126"/>
      <c r="J20" s="1104">
        <v>1</v>
      </c>
      <c r="K20" s="1118" t="s">
        <v>1008</v>
      </c>
      <c r="L20" s="246" t="s">
        <v>1009</v>
      </c>
      <c r="M20" s="830" t="e">
        <f t="shared" ca="1" si="0"/>
        <v>#NAME?</v>
      </c>
      <c r="N20" s="1009"/>
      <c r="O20" s="1009"/>
      <c r="P20" s="1009"/>
      <c r="Q20" s="1009"/>
      <c r="R20" s="830" t="str">
        <f>K20&amp;" ("&amp;L20&amp;")"</f>
        <v>Пушкиногорский район (58651000)</v>
      </c>
      <c r="S20" s="186"/>
      <c r="T20" s="186"/>
      <c r="U20" s="247"/>
      <c r="V20" s="186"/>
      <c r="W20" s="186"/>
      <c r="X20" s="186"/>
      <c r="Y20" s="263"/>
      <c r="Z20" s="263"/>
      <c r="AA20" s="597"/>
      <c r="AB20" s="597"/>
      <c r="AC20" s="597"/>
      <c r="AD20" s="597"/>
      <c r="AE20" s="597"/>
      <c r="AF20" s="597"/>
      <c r="AG20" s="597"/>
      <c r="AH20" s="597"/>
      <c r="AI20" s="597"/>
      <c r="AJ20" s="597"/>
      <c r="AK20" s="597"/>
      <c r="AL20" s="597"/>
      <c r="AM20" s="597"/>
      <c r="AN20" s="597"/>
      <c r="AO20" s="597"/>
      <c r="AP20" s="597"/>
      <c r="AQ20" s="597"/>
      <c r="AR20" s="597"/>
      <c r="AS20" s="597"/>
      <c r="AT20" s="597"/>
      <c r="AU20" s="597"/>
      <c r="AV20" s="597"/>
      <c r="AW20" s="597"/>
      <c r="AX20" s="597"/>
      <c r="AY20" s="597"/>
      <c r="AZ20" s="597"/>
      <c r="BA20" s="597"/>
      <c r="BB20" s="597"/>
      <c r="BC20" s="597"/>
      <c r="BD20" s="597"/>
      <c r="BE20" s="597"/>
      <c r="BF20" s="597"/>
      <c r="BG20" s="597"/>
      <c r="BH20" s="597"/>
      <c r="BI20" s="597"/>
      <c r="BJ20" s="597"/>
      <c r="BK20" s="597"/>
      <c r="BL20" s="597"/>
      <c r="BM20" s="597"/>
      <c r="BN20" s="597"/>
      <c r="BO20" s="597"/>
      <c r="BP20" s="597"/>
      <c r="BQ20" s="597"/>
      <c r="BR20" s="597"/>
      <c r="BS20" s="597"/>
      <c r="BT20" s="597"/>
      <c r="BU20" s="597"/>
      <c r="BV20" s="263"/>
      <c r="BW20" s="263"/>
      <c r="BX20" s="263"/>
      <c r="BY20" s="263"/>
      <c r="BZ20" s="263"/>
      <c r="CA20" s="263"/>
      <c r="CB20" s="263"/>
      <c r="CC20" s="263"/>
      <c r="CD20" s="263"/>
      <c r="CE20" s="263"/>
    </row>
    <row r="21" spans="1:83" s="126" customFormat="1" ht="0.95" customHeight="1">
      <c r="A21" s="36"/>
      <c r="B21" s="36" t="s">
        <v>402</v>
      </c>
      <c r="C21" s="229"/>
      <c r="D21" s="249"/>
      <c r="E21" s="203"/>
      <c r="F21" s="251"/>
      <c r="G21" s="251"/>
      <c r="H21" s="251"/>
      <c r="I21" s="251"/>
      <c r="J21" s="251"/>
      <c r="K21" s="251"/>
      <c r="L21" s="252"/>
      <c r="M21" s="399"/>
      <c r="N21" s="211"/>
      <c r="O21" s="211"/>
      <c r="P21" s="211"/>
      <c r="Q21" s="359" t="s">
        <v>19</v>
      </c>
      <c r="R21" s="211"/>
      <c r="S21" s="356"/>
      <c r="T21" s="356"/>
      <c r="U21" s="356"/>
      <c r="V21" s="356"/>
    </row>
    <row r="22" spans="1:83" s="126" customFormat="1" ht="21" customHeight="1">
      <c r="A22" s="125"/>
      <c r="B22" s="36"/>
      <c r="C22" s="231"/>
      <c r="D22" s="253"/>
      <c r="E22" s="253"/>
      <c r="F22" s="253"/>
      <c r="G22" s="253"/>
      <c r="H22" s="253"/>
      <c r="I22" s="253"/>
      <c r="J22" s="253"/>
      <c r="K22" s="253"/>
      <c r="L22" s="253"/>
      <c r="M22" s="211"/>
      <c r="N22" s="211"/>
      <c r="O22" s="211"/>
      <c r="P22" s="211"/>
      <c r="Q22" s="359"/>
      <c r="R22" s="211"/>
      <c r="S22" s="356"/>
      <c r="T22" s="356"/>
      <c r="U22" s="356"/>
      <c r="V22" s="356"/>
    </row>
    <row r="23" spans="1:83" s="126" customFormat="1">
      <c r="A23" s="125"/>
      <c r="B23" s="36"/>
      <c r="C23" s="231"/>
      <c r="D23" s="36"/>
      <c r="E23" s="36"/>
      <c r="F23" s="36"/>
      <c r="G23" s="36"/>
      <c r="H23" s="36"/>
      <c r="I23" s="36"/>
      <c r="J23" s="36"/>
      <c r="K23" s="36"/>
      <c r="L23" s="36"/>
      <c r="M23" s="211"/>
      <c r="N23" s="211"/>
      <c r="O23" s="211"/>
      <c r="P23" s="211"/>
      <c r="Q23" s="359"/>
      <c r="R23" s="211"/>
      <c r="S23" s="356"/>
      <c r="T23" s="356"/>
      <c r="U23" s="356"/>
      <c r="V23" s="356"/>
    </row>
    <row r="24" spans="1:83" s="126" customFormat="1" ht="0.75" customHeight="1">
      <c r="A24" s="125"/>
      <c r="B24" s="36"/>
      <c r="C24" s="231"/>
      <c r="D24" s="36"/>
      <c r="E24" s="36"/>
      <c r="F24" s="36"/>
      <c r="G24" s="36"/>
      <c r="H24" s="36"/>
      <c r="I24" s="36"/>
      <c r="J24" s="36"/>
      <c r="K24" s="36"/>
      <c r="L24" s="36"/>
      <c r="M24" s="211"/>
      <c r="N24" s="211"/>
      <c r="O24" s="211"/>
      <c r="P24" s="211"/>
      <c r="Q24" s="359"/>
      <c r="R24" s="211"/>
      <c r="S24" s="356"/>
      <c r="T24" s="356"/>
      <c r="U24" s="356"/>
      <c r="V24" s="356"/>
    </row>
    <row r="25" spans="1:83" s="255" customFormat="1" ht="10.5">
      <c r="A25" s="254"/>
      <c r="C25" s="256"/>
      <c r="D25" s="257"/>
      <c r="E25" s="257"/>
      <c r="M25" s="211"/>
      <c r="N25" s="211"/>
      <c r="O25" s="211"/>
      <c r="P25" s="211"/>
      <c r="Q25" s="359"/>
      <c r="R25" s="211"/>
      <c r="S25" s="356"/>
      <c r="T25" s="356"/>
      <c r="U25" s="356"/>
      <c r="V25" s="356"/>
    </row>
    <row r="26" spans="1:83" s="255" customFormat="1" ht="10.5">
      <c r="A26" s="254"/>
      <c r="C26" s="256"/>
      <c r="D26" s="257"/>
      <c r="E26" s="257"/>
      <c r="M26" s="211"/>
      <c r="N26" s="211"/>
      <c r="O26" s="211"/>
      <c r="P26" s="211"/>
      <c r="Q26" s="359"/>
      <c r="R26" s="211"/>
      <c r="S26" s="356"/>
      <c r="T26" s="356"/>
      <c r="U26" s="356"/>
      <c r="V26" s="356"/>
    </row>
  </sheetData>
  <sheetProtection password="FA9C" sheet="1" objects="1" scenarios="1" formatColumns="0" formatRows="0"/>
  <mergeCells count="28">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H19:H20"/>
    <mergeCell ref="C18:C20"/>
    <mergeCell ref="D18:D20"/>
    <mergeCell ref="E18:E20"/>
    <mergeCell ref="F19:F20"/>
    <mergeCell ref="G19:G20"/>
  </mergeCells>
  <dataValidations count="1">
    <dataValidation type="textLength" operator="lessThanOrEqual" allowBlank="1" showInputMessage="1" showErrorMessage="1" errorTitle="Ошибка" error="Допускается ввод не более 900 символов!" sqref="E18 E15 E12" xr:uid="{00000000-0002-0000-05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
    <tabColor indexed="47"/>
  </sheetPr>
  <dimension ref="A1:D138"/>
  <sheetViews>
    <sheetView showGridLines="0" zoomScaleNormal="100" workbookViewId="0"/>
  </sheetViews>
  <sheetFormatPr defaultRowHeight="11.25"/>
  <cols>
    <col min="1" max="1" width="9.140625" style="1061"/>
  </cols>
  <sheetData>
    <row r="1" spans="1:4">
      <c r="A1" s="1061" t="s">
        <v>1057</v>
      </c>
      <c r="B1" s="1061" t="s">
        <v>514</v>
      </c>
      <c r="C1" s="1061" t="s">
        <v>515</v>
      </c>
      <c r="D1" s="1061" t="s">
        <v>1056</v>
      </c>
    </row>
    <row r="2" spans="1:4">
      <c r="A2" s="1061">
        <v>1</v>
      </c>
      <c r="B2" s="1061" t="s">
        <v>784</v>
      </c>
      <c r="C2" s="1061" t="s">
        <v>784</v>
      </c>
      <c r="D2" s="1061" t="s">
        <v>785</v>
      </c>
    </row>
    <row r="3" spans="1:4">
      <c r="A3" s="1061">
        <v>2</v>
      </c>
      <c r="B3" s="1061" t="s">
        <v>784</v>
      </c>
      <c r="C3" s="1061" t="s">
        <v>786</v>
      </c>
      <c r="D3" s="1061" t="s">
        <v>787</v>
      </c>
    </row>
    <row r="4" spans="1:4">
      <c r="A4" s="1061">
        <v>3</v>
      </c>
      <c r="B4" s="1061" t="s">
        <v>784</v>
      </c>
      <c r="C4" s="1061" t="s">
        <v>788</v>
      </c>
      <c r="D4" s="1061" t="s">
        <v>789</v>
      </c>
    </row>
    <row r="5" spans="1:4">
      <c r="A5" s="1061">
        <v>4</v>
      </c>
      <c r="B5" s="1061" t="s">
        <v>784</v>
      </c>
      <c r="C5" s="1061" t="s">
        <v>790</v>
      </c>
      <c r="D5" s="1061" t="s">
        <v>791</v>
      </c>
    </row>
    <row r="6" spans="1:4">
      <c r="A6" s="1061">
        <v>5</v>
      </c>
      <c r="B6" s="1061" t="s">
        <v>784</v>
      </c>
      <c r="C6" s="1061" t="s">
        <v>792</v>
      </c>
      <c r="D6" s="1061" t="s">
        <v>793</v>
      </c>
    </row>
    <row r="7" spans="1:4">
      <c r="A7" s="1061">
        <v>6</v>
      </c>
      <c r="B7" s="1061" t="s">
        <v>784</v>
      </c>
      <c r="C7" s="1061" t="s">
        <v>794</v>
      </c>
      <c r="D7" s="1061" t="s">
        <v>795</v>
      </c>
    </row>
    <row r="8" spans="1:4">
      <c r="A8" s="1061">
        <v>7</v>
      </c>
      <c r="B8" s="1061" t="s">
        <v>796</v>
      </c>
      <c r="C8" s="1061" t="s">
        <v>796</v>
      </c>
      <c r="D8" s="1061" t="s">
        <v>797</v>
      </c>
    </row>
    <row r="9" spans="1:4">
      <c r="A9" s="1061">
        <v>8</v>
      </c>
      <c r="B9" s="1061" t="s">
        <v>796</v>
      </c>
      <c r="C9" s="1061" t="s">
        <v>798</v>
      </c>
      <c r="D9" s="1061" t="s">
        <v>799</v>
      </c>
    </row>
    <row r="10" spans="1:4">
      <c r="A10" s="1061">
        <v>9</v>
      </c>
      <c r="B10" s="1061" t="s">
        <v>796</v>
      </c>
      <c r="C10" s="1061" t="s">
        <v>800</v>
      </c>
      <c r="D10" s="1061" t="s">
        <v>801</v>
      </c>
    </row>
    <row r="11" spans="1:4">
      <c r="A11" s="1061">
        <v>10</v>
      </c>
      <c r="B11" s="1061" t="s">
        <v>796</v>
      </c>
      <c r="C11" s="1061" t="s">
        <v>802</v>
      </c>
      <c r="D11" s="1061" t="s">
        <v>803</v>
      </c>
    </row>
    <row r="12" spans="1:4">
      <c r="A12" s="1061">
        <v>11</v>
      </c>
      <c r="B12" s="1061" t="s">
        <v>796</v>
      </c>
      <c r="C12" s="1061" t="s">
        <v>804</v>
      </c>
      <c r="D12" s="1061" t="s">
        <v>805</v>
      </c>
    </row>
    <row r="13" spans="1:4">
      <c r="A13" s="1061">
        <v>12</v>
      </c>
      <c r="B13" s="1061" t="s">
        <v>806</v>
      </c>
      <c r="C13" s="1061" t="s">
        <v>808</v>
      </c>
      <c r="D13" s="1061" t="s">
        <v>809</v>
      </c>
    </row>
    <row r="14" spans="1:4">
      <c r="A14" s="1061">
        <v>13</v>
      </c>
      <c r="B14" s="1061" t="s">
        <v>806</v>
      </c>
      <c r="C14" s="1061" t="s">
        <v>806</v>
      </c>
      <c r="D14" s="1061" t="s">
        <v>807</v>
      </c>
    </row>
    <row r="15" spans="1:4">
      <c r="A15" s="1061">
        <v>14</v>
      </c>
      <c r="B15" s="1061" t="s">
        <v>806</v>
      </c>
      <c r="C15" s="1061" t="s">
        <v>810</v>
      </c>
      <c r="D15" s="1061" t="s">
        <v>811</v>
      </c>
    </row>
    <row r="16" spans="1:4">
      <c r="A16" s="1061">
        <v>15</v>
      </c>
      <c r="B16" s="1061" t="s">
        <v>806</v>
      </c>
      <c r="C16" s="1061" t="s">
        <v>812</v>
      </c>
      <c r="D16" s="1061" t="s">
        <v>813</v>
      </c>
    </row>
    <row r="17" spans="1:4">
      <c r="A17" s="1061">
        <v>16</v>
      </c>
      <c r="B17" s="1061" t="s">
        <v>806</v>
      </c>
      <c r="C17" s="1061" t="s">
        <v>814</v>
      </c>
      <c r="D17" s="1061" t="s">
        <v>815</v>
      </c>
    </row>
    <row r="18" spans="1:4">
      <c r="A18" s="1061">
        <v>17</v>
      </c>
      <c r="B18" s="1061" t="s">
        <v>806</v>
      </c>
      <c r="C18" s="1061" t="s">
        <v>816</v>
      </c>
      <c r="D18" s="1061" t="s">
        <v>817</v>
      </c>
    </row>
    <row r="19" spans="1:4">
      <c r="A19" s="1061">
        <v>18</v>
      </c>
      <c r="B19" s="1061" t="s">
        <v>806</v>
      </c>
      <c r="C19" s="1061" t="s">
        <v>818</v>
      </c>
      <c r="D19" s="1061" t="s">
        <v>819</v>
      </c>
    </row>
    <row r="20" spans="1:4">
      <c r="A20" s="1061">
        <v>19</v>
      </c>
      <c r="B20" s="1061" t="s">
        <v>806</v>
      </c>
      <c r="C20" s="1061" t="s">
        <v>820</v>
      </c>
      <c r="D20" s="1061" t="s">
        <v>821</v>
      </c>
    </row>
    <row r="21" spans="1:4">
      <c r="A21" s="1061">
        <v>20</v>
      </c>
      <c r="B21" s="1061" t="s">
        <v>806</v>
      </c>
      <c r="C21" s="1061" t="s">
        <v>822</v>
      </c>
      <c r="D21" s="1061" t="s">
        <v>823</v>
      </c>
    </row>
    <row r="22" spans="1:4">
      <c r="A22" s="1061">
        <v>21</v>
      </c>
      <c r="B22" s="1061" t="s">
        <v>824</v>
      </c>
      <c r="C22" s="1061" t="s">
        <v>826</v>
      </c>
      <c r="D22" s="1061" t="s">
        <v>827</v>
      </c>
    </row>
    <row r="23" spans="1:4">
      <c r="A23" s="1061">
        <v>22</v>
      </c>
      <c r="B23" s="1061" t="s">
        <v>824</v>
      </c>
      <c r="C23" s="1061" t="s">
        <v>828</v>
      </c>
      <c r="D23" s="1061" t="s">
        <v>829</v>
      </c>
    </row>
    <row r="24" spans="1:4">
      <c r="A24" s="1061">
        <v>23</v>
      </c>
      <c r="B24" s="1061" t="s">
        <v>824</v>
      </c>
      <c r="C24" s="1061" t="s">
        <v>824</v>
      </c>
      <c r="D24" s="1061" t="s">
        <v>825</v>
      </c>
    </row>
    <row r="25" spans="1:4">
      <c r="A25" s="1061">
        <v>24</v>
      </c>
      <c r="B25" s="1061" t="s">
        <v>824</v>
      </c>
      <c r="C25" s="1061" t="s">
        <v>830</v>
      </c>
      <c r="D25" s="1061" t="s">
        <v>831</v>
      </c>
    </row>
    <row r="26" spans="1:4">
      <c r="A26" s="1061">
        <v>25</v>
      </c>
      <c r="B26" s="1061" t="s">
        <v>824</v>
      </c>
      <c r="C26" s="1061" t="s">
        <v>832</v>
      </c>
      <c r="D26" s="1061" t="s">
        <v>833</v>
      </c>
    </row>
    <row r="27" spans="1:4">
      <c r="A27" s="1061">
        <v>26</v>
      </c>
      <c r="B27" s="1061" t="s">
        <v>834</v>
      </c>
      <c r="C27" s="1061" t="s">
        <v>836</v>
      </c>
      <c r="D27" s="1061" t="s">
        <v>837</v>
      </c>
    </row>
    <row r="28" spans="1:4">
      <c r="A28" s="1061">
        <v>27</v>
      </c>
      <c r="B28" s="1061" t="s">
        <v>834</v>
      </c>
      <c r="C28" s="1061" t="s">
        <v>838</v>
      </c>
      <c r="D28" s="1061" t="s">
        <v>839</v>
      </c>
    </row>
    <row r="29" spans="1:4">
      <c r="A29" s="1061">
        <v>28</v>
      </c>
      <c r="B29" s="1061" t="s">
        <v>834</v>
      </c>
      <c r="C29" s="1061" t="s">
        <v>834</v>
      </c>
      <c r="D29" s="1061" t="s">
        <v>835</v>
      </c>
    </row>
    <row r="30" spans="1:4">
      <c r="A30" s="1061">
        <v>29</v>
      </c>
      <c r="B30" s="1061" t="s">
        <v>834</v>
      </c>
      <c r="C30" s="1061" t="s">
        <v>840</v>
      </c>
      <c r="D30" s="1061" t="s">
        <v>841</v>
      </c>
    </row>
    <row r="31" spans="1:4">
      <c r="A31" s="1061">
        <v>30</v>
      </c>
      <c r="B31" s="1061" t="s">
        <v>842</v>
      </c>
      <c r="C31" s="1061" t="s">
        <v>844</v>
      </c>
      <c r="D31" s="1061" t="s">
        <v>845</v>
      </c>
    </row>
    <row r="32" spans="1:4">
      <c r="A32" s="1061">
        <v>31</v>
      </c>
      <c r="B32" s="1061" t="s">
        <v>842</v>
      </c>
      <c r="C32" s="1061" t="s">
        <v>846</v>
      </c>
      <c r="D32" s="1061" t="s">
        <v>847</v>
      </c>
    </row>
    <row r="33" spans="1:4">
      <c r="A33" s="1061">
        <v>32</v>
      </c>
      <c r="B33" s="1061" t="s">
        <v>842</v>
      </c>
      <c r="C33" s="1061" t="s">
        <v>842</v>
      </c>
      <c r="D33" s="1061" t="s">
        <v>843</v>
      </c>
    </row>
    <row r="34" spans="1:4">
      <c r="A34" s="1061">
        <v>33</v>
      </c>
      <c r="B34" s="1061" t="s">
        <v>842</v>
      </c>
      <c r="C34" s="1061" t="s">
        <v>848</v>
      </c>
      <c r="D34" s="1061" t="s">
        <v>849</v>
      </c>
    </row>
    <row r="35" spans="1:4">
      <c r="A35" s="1061">
        <v>34</v>
      </c>
      <c r="B35" s="1061" t="s">
        <v>850</v>
      </c>
      <c r="C35" s="1061" t="s">
        <v>852</v>
      </c>
      <c r="D35" s="1061" t="s">
        <v>853</v>
      </c>
    </row>
    <row r="36" spans="1:4">
      <c r="A36" s="1061">
        <v>35</v>
      </c>
      <c r="B36" s="1061" t="s">
        <v>850</v>
      </c>
      <c r="C36" s="1061" t="s">
        <v>854</v>
      </c>
      <c r="D36" s="1061" t="s">
        <v>855</v>
      </c>
    </row>
    <row r="37" spans="1:4">
      <c r="A37" s="1061">
        <v>36</v>
      </c>
      <c r="B37" s="1061" t="s">
        <v>850</v>
      </c>
      <c r="C37" s="1061" t="s">
        <v>856</v>
      </c>
      <c r="D37" s="1061" t="s">
        <v>857</v>
      </c>
    </row>
    <row r="38" spans="1:4">
      <c r="A38" s="1061">
        <v>37</v>
      </c>
      <c r="B38" s="1061" t="s">
        <v>850</v>
      </c>
      <c r="C38" s="1061" t="s">
        <v>850</v>
      </c>
      <c r="D38" s="1061" t="s">
        <v>851</v>
      </c>
    </row>
    <row r="39" spans="1:4">
      <c r="A39" s="1061">
        <v>38</v>
      </c>
      <c r="B39" s="1061" t="s">
        <v>850</v>
      </c>
      <c r="C39" s="1061" t="s">
        <v>858</v>
      </c>
      <c r="D39" s="1061" t="s">
        <v>859</v>
      </c>
    </row>
    <row r="40" spans="1:4">
      <c r="A40" s="1061">
        <v>39</v>
      </c>
      <c r="B40" s="1061" t="s">
        <v>850</v>
      </c>
      <c r="C40" s="1061" t="s">
        <v>860</v>
      </c>
      <c r="D40" s="1061" t="s">
        <v>861</v>
      </c>
    </row>
    <row r="41" spans="1:4">
      <c r="A41" s="1061">
        <v>40</v>
      </c>
      <c r="B41" s="1061" t="s">
        <v>862</v>
      </c>
      <c r="C41" s="1061" t="s">
        <v>864</v>
      </c>
      <c r="D41" s="1061" t="s">
        <v>865</v>
      </c>
    </row>
    <row r="42" spans="1:4">
      <c r="A42" s="1061">
        <v>41</v>
      </c>
      <c r="B42" s="1061" t="s">
        <v>862</v>
      </c>
      <c r="C42" s="1061" t="s">
        <v>862</v>
      </c>
      <c r="D42" s="1061" t="s">
        <v>863</v>
      </c>
    </row>
    <row r="43" spans="1:4">
      <c r="A43" s="1061">
        <v>42</v>
      </c>
      <c r="B43" s="1061" t="s">
        <v>862</v>
      </c>
      <c r="C43" s="1061" t="s">
        <v>866</v>
      </c>
      <c r="D43" s="1061" t="s">
        <v>867</v>
      </c>
    </row>
    <row r="44" spans="1:4">
      <c r="A44" s="1061">
        <v>43</v>
      </c>
      <c r="B44" s="1061" t="s">
        <v>862</v>
      </c>
      <c r="C44" s="1061" t="s">
        <v>868</v>
      </c>
      <c r="D44" s="1061" t="s">
        <v>869</v>
      </c>
    </row>
    <row r="45" spans="1:4">
      <c r="A45" s="1061">
        <v>44</v>
      </c>
      <c r="B45" s="1061" t="s">
        <v>862</v>
      </c>
      <c r="C45" s="1061" t="s">
        <v>870</v>
      </c>
      <c r="D45" s="1061" t="s">
        <v>871</v>
      </c>
    </row>
    <row r="46" spans="1:4">
      <c r="A46" s="1061">
        <v>45</v>
      </c>
      <c r="B46" s="1061" t="s">
        <v>872</v>
      </c>
      <c r="C46" s="1061" t="s">
        <v>874</v>
      </c>
      <c r="D46" s="1061" t="s">
        <v>875</v>
      </c>
    </row>
    <row r="47" spans="1:4">
      <c r="A47" s="1061">
        <v>46</v>
      </c>
      <c r="B47" s="1061" t="s">
        <v>872</v>
      </c>
      <c r="C47" s="1061" t="s">
        <v>876</v>
      </c>
      <c r="D47" s="1061" t="s">
        <v>877</v>
      </c>
    </row>
    <row r="48" spans="1:4">
      <c r="A48" s="1061">
        <v>47</v>
      </c>
      <c r="B48" s="1061" t="s">
        <v>872</v>
      </c>
      <c r="C48" s="1061" t="s">
        <v>878</v>
      </c>
      <c r="D48" s="1061" t="s">
        <v>879</v>
      </c>
    </row>
    <row r="49" spans="1:4">
      <c r="A49" s="1061">
        <v>48</v>
      </c>
      <c r="B49" s="1061" t="s">
        <v>872</v>
      </c>
      <c r="C49" s="1061" t="s">
        <v>872</v>
      </c>
      <c r="D49" s="1061" t="s">
        <v>873</v>
      </c>
    </row>
    <row r="50" spans="1:4">
      <c r="A50" s="1061">
        <v>49</v>
      </c>
      <c r="B50" s="1061" t="s">
        <v>872</v>
      </c>
      <c r="C50" s="1061" t="s">
        <v>880</v>
      </c>
      <c r="D50" s="1061" t="s">
        <v>881</v>
      </c>
    </row>
    <row r="51" spans="1:4">
      <c r="A51" s="1061">
        <v>50</v>
      </c>
      <c r="B51" s="1061" t="s">
        <v>872</v>
      </c>
      <c r="C51" s="1061" t="s">
        <v>882</v>
      </c>
      <c r="D51" s="1061" t="s">
        <v>883</v>
      </c>
    </row>
    <row r="52" spans="1:4">
      <c r="A52" s="1061">
        <v>51</v>
      </c>
      <c r="B52" s="1061" t="s">
        <v>872</v>
      </c>
      <c r="C52" s="1061" t="s">
        <v>884</v>
      </c>
      <c r="D52" s="1061" t="s">
        <v>885</v>
      </c>
    </row>
    <row r="53" spans="1:4">
      <c r="A53" s="1061">
        <v>52</v>
      </c>
      <c r="B53" s="1061" t="s">
        <v>886</v>
      </c>
      <c r="C53" s="1061" t="s">
        <v>888</v>
      </c>
      <c r="D53" s="1061" t="s">
        <v>889</v>
      </c>
    </row>
    <row r="54" spans="1:4">
      <c r="A54" s="1061">
        <v>53</v>
      </c>
      <c r="B54" s="1061" t="s">
        <v>886</v>
      </c>
      <c r="C54" s="1061" t="s">
        <v>890</v>
      </c>
      <c r="D54" s="1061" t="s">
        <v>891</v>
      </c>
    </row>
    <row r="55" spans="1:4">
      <c r="A55" s="1061">
        <v>54</v>
      </c>
      <c r="B55" s="1061" t="s">
        <v>886</v>
      </c>
      <c r="C55" s="1061" t="s">
        <v>892</v>
      </c>
      <c r="D55" s="1061" t="s">
        <v>893</v>
      </c>
    </row>
    <row r="56" spans="1:4">
      <c r="A56" s="1061">
        <v>55</v>
      </c>
      <c r="B56" s="1061" t="s">
        <v>886</v>
      </c>
      <c r="C56" s="1061" t="s">
        <v>894</v>
      </c>
      <c r="D56" s="1061" t="s">
        <v>895</v>
      </c>
    </row>
    <row r="57" spans="1:4">
      <c r="A57" s="1061">
        <v>56</v>
      </c>
      <c r="B57" s="1061" t="s">
        <v>886</v>
      </c>
      <c r="C57" s="1061" t="s">
        <v>886</v>
      </c>
      <c r="D57" s="1061" t="s">
        <v>887</v>
      </c>
    </row>
    <row r="58" spans="1:4">
      <c r="A58" s="1061">
        <v>57</v>
      </c>
      <c r="B58" s="1061" t="s">
        <v>896</v>
      </c>
      <c r="C58" s="1061" t="s">
        <v>898</v>
      </c>
      <c r="D58" s="1061" t="s">
        <v>899</v>
      </c>
    </row>
    <row r="59" spans="1:4">
      <c r="A59" s="1061">
        <v>58</v>
      </c>
      <c r="B59" s="1061" t="s">
        <v>896</v>
      </c>
      <c r="C59" s="1061" t="s">
        <v>900</v>
      </c>
      <c r="D59" s="1061" t="s">
        <v>901</v>
      </c>
    </row>
    <row r="60" spans="1:4">
      <c r="A60" s="1061">
        <v>59</v>
      </c>
      <c r="B60" s="1061" t="s">
        <v>896</v>
      </c>
      <c r="C60" s="1061" t="s">
        <v>902</v>
      </c>
      <c r="D60" s="1061" t="s">
        <v>903</v>
      </c>
    </row>
    <row r="61" spans="1:4">
      <c r="A61" s="1061">
        <v>60</v>
      </c>
      <c r="B61" s="1061" t="s">
        <v>896</v>
      </c>
      <c r="C61" s="1061" t="s">
        <v>904</v>
      </c>
      <c r="D61" s="1061" t="s">
        <v>905</v>
      </c>
    </row>
    <row r="62" spans="1:4">
      <c r="A62" s="1061">
        <v>61</v>
      </c>
      <c r="B62" s="1061" t="s">
        <v>896</v>
      </c>
      <c r="C62" s="1061" t="s">
        <v>896</v>
      </c>
      <c r="D62" s="1061" t="s">
        <v>897</v>
      </c>
    </row>
    <row r="63" spans="1:4">
      <c r="A63" s="1061">
        <v>62</v>
      </c>
      <c r="B63" s="1061" t="s">
        <v>896</v>
      </c>
      <c r="C63" s="1061" t="s">
        <v>906</v>
      </c>
      <c r="D63" s="1061" t="s">
        <v>907</v>
      </c>
    </row>
    <row r="64" spans="1:4">
      <c r="A64" s="1061">
        <v>63</v>
      </c>
      <c r="B64" s="1061" t="s">
        <v>908</v>
      </c>
      <c r="C64" s="1061" t="s">
        <v>910</v>
      </c>
      <c r="D64" s="1061" t="s">
        <v>911</v>
      </c>
    </row>
    <row r="65" spans="1:4">
      <c r="A65" s="1061">
        <v>64</v>
      </c>
      <c r="B65" s="1061" t="s">
        <v>908</v>
      </c>
      <c r="C65" s="1061" t="s">
        <v>912</v>
      </c>
      <c r="D65" s="1061" t="s">
        <v>913</v>
      </c>
    </row>
    <row r="66" spans="1:4">
      <c r="A66" s="1061">
        <v>65</v>
      </c>
      <c r="B66" s="1061" t="s">
        <v>908</v>
      </c>
      <c r="C66" s="1061" t="s">
        <v>914</v>
      </c>
      <c r="D66" s="1061" t="s">
        <v>915</v>
      </c>
    </row>
    <row r="67" spans="1:4">
      <c r="A67" s="1061">
        <v>66</v>
      </c>
      <c r="B67" s="1061" t="s">
        <v>908</v>
      </c>
      <c r="C67" s="1061" t="s">
        <v>908</v>
      </c>
      <c r="D67" s="1061" t="s">
        <v>909</v>
      </c>
    </row>
    <row r="68" spans="1:4">
      <c r="A68" s="1061">
        <v>67</v>
      </c>
      <c r="B68" s="1061" t="s">
        <v>908</v>
      </c>
      <c r="C68" s="1061" t="s">
        <v>916</v>
      </c>
      <c r="D68" s="1061" t="s">
        <v>917</v>
      </c>
    </row>
    <row r="69" spans="1:4">
      <c r="A69" s="1061">
        <v>68</v>
      </c>
      <c r="B69" s="1061" t="s">
        <v>908</v>
      </c>
      <c r="C69" s="1061" t="s">
        <v>906</v>
      </c>
      <c r="D69" s="1061" t="s">
        <v>918</v>
      </c>
    </row>
    <row r="70" spans="1:4">
      <c r="A70" s="1061">
        <v>69</v>
      </c>
      <c r="B70" s="1061" t="s">
        <v>919</v>
      </c>
      <c r="C70" s="1061" t="s">
        <v>921</v>
      </c>
      <c r="D70" s="1061" t="s">
        <v>922</v>
      </c>
    </row>
    <row r="71" spans="1:4">
      <c r="A71" s="1061">
        <v>70</v>
      </c>
      <c r="B71" s="1061" t="s">
        <v>919</v>
      </c>
      <c r="C71" s="1061" t="s">
        <v>923</v>
      </c>
      <c r="D71" s="1061" t="s">
        <v>924</v>
      </c>
    </row>
    <row r="72" spans="1:4">
      <c r="A72" s="1061">
        <v>71</v>
      </c>
      <c r="B72" s="1061" t="s">
        <v>919</v>
      </c>
      <c r="C72" s="1061" t="s">
        <v>925</v>
      </c>
      <c r="D72" s="1061" t="s">
        <v>926</v>
      </c>
    </row>
    <row r="73" spans="1:4">
      <c r="A73" s="1061">
        <v>72</v>
      </c>
      <c r="B73" s="1061" t="s">
        <v>919</v>
      </c>
      <c r="C73" s="1061" t="s">
        <v>927</v>
      </c>
      <c r="D73" s="1061" t="s">
        <v>928</v>
      </c>
    </row>
    <row r="74" spans="1:4">
      <c r="A74" s="1061">
        <v>73</v>
      </c>
      <c r="B74" s="1061" t="s">
        <v>919</v>
      </c>
      <c r="C74" s="1061" t="s">
        <v>929</v>
      </c>
      <c r="D74" s="1061" t="s">
        <v>930</v>
      </c>
    </row>
    <row r="75" spans="1:4">
      <c r="A75" s="1061">
        <v>74</v>
      </c>
      <c r="B75" s="1061" t="s">
        <v>919</v>
      </c>
      <c r="C75" s="1061" t="s">
        <v>919</v>
      </c>
      <c r="D75" s="1061" t="s">
        <v>920</v>
      </c>
    </row>
    <row r="76" spans="1:4">
      <c r="A76" s="1061">
        <v>75</v>
      </c>
      <c r="B76" s="1061" t="s">
        <v>931</v>
      </c>
      <c r="C76" s="1061" t="s">
        <v>933</v>
      </c>
      <c r="D76" s="1061" t="s">
        <v>934</v>
      </c>
    </row>
    <row r="77" spans="1:4">
      <c r="A77" s="1061">
        <v>76</v>
      </c>
      <c r="B77" s="1061" t="s">
        <v>931</v>
      </c>
      <c r="C77" s="1061" t="s">
        <v>935</v>
      </c>
      <c r="D77" s="1061" t="s">
        <v>936</v>
      </c>
    </row>
    <row r="78" spans="1:4">
      <c r="A78" s="1061">
        <v>77</v>
      </c>
      <c r="B78" s="1061" t="s">
        <v>931</v>
      </c>
      <c r="C78" s="1061" t="s">
        <v>937</v>
      </c>
      <c r="D78" s="1061" t="s">
        <v>938</v>
      </c>
    </row>
    <row r="79" spans="1:4">
      <c r="A79" s="1061">
        <v>78</v>
      </c>
      <c r="B79" s="1061" t="s">
        <v>931</v>
      </c>
      <c r="C79" s="1061" t="s">
        <v>939</v>
      </c>
      <c r="D79" s="1061" t="s">
        <v>940</v>
      </c>
    </row>
    <row r="80" spans="1:4">
      <c r="A80" s="1061">
        <v>79</v>
      </c>
      <c r="B80" s="1061" t="s">
        <v>931</v>
      </c>
      <c r="C80" s="1061" t="s">
        <v>931</v>
      </c>
      <c r="D80" s="1061" t="s">
        <v>932</v>
      </c>
    </row>
    <row r="81" spans="1:4">
      <c r="A81" s="1061">
        <v>80</v>
      </c>
      <c r="B81" s="1061" t="s">
        <v>931</v>
      </c>
      <c r="C81" s="1061" t="s">
        <v>941</v>
      </c>
      <c r="D81" s="1061" t="s">
        <v>942</v>
      </c>
    </row>
    <row r="82" spans="1:4">
      <c r="A82" s="1061">
        <v>81</v>
      </c>
      <c r="B82" s="1061" t="s">
        <v>943</v>
      </c>
      <c r="C82" s="1061" t="s">
        <v>945</v>
      </c>
      <c r="D82" s="1061" t="s">
        <v>946</v>
      </c>
    </row>
    <row r="83" spans="1:4">
      <c r="A83" s="1061">
        <v>82</v>
      </c>
      <c r="B83" s="1061" t="s">
        <v>943</v>
      </c>
      <c r="C83" s="1061" t="s">
        <v>947</v>
      </c>
      <c r="D83" s="1061" t="s">
        <v>948</v>
      </c>
    </row>
    <row r="84" spans="1:4">
      <c r="A84" s="1061">
        <v>83</v>
      </c>
      <c r="B84" s="1061" t="s">
        <v>943</v>
      </c>
      <c r="C84" s="1061" t="s">
        <v>949</v>
      </c>
      <c r="D84" s="1061" t="s">
        <v>950</v>
      </c>
    </row>
    <row r="85" spans="1:4">
      <c r="A85" s="1061">
        <v>84</v>
      </c>
      <c r="B85" s="1061" t="s">
        <v>943</v>
      </c>
      <c r="C85" s="1061" t="s">
        <v>943</v>
      </c>
      <c r="D85" s="1061" t="s">
        <v>944</v>
      </c>
    </row>
    <row r="86" spans="1:4">
      <c r="A86" s="1061">
        <v>85</v>
      </c>
      <c r="B86" s="1061" t="s">
        <v>943</v>
      </c>
      <c r="C86" s="1061" t="s">
        <v>951</v>
      </c>
      <c r="D86" s="1061" t="s">
        <v>952</v>
      </c>
    </row>
    <row r="87" spans="1:4">
      <c r="A87" s="1061">
        <v>86</v>
      </c>
      <c r="B87" s="1061" t="s">
        <v>953</v>
      </c>
      <c r="C87" s="1061" t="s">
        <v>955</v>
      </c>
      <c r="D87" s="1061" t="s">
        <v>956</v>
      </c>
    </row>
    <row r="88" spans="1:4">
      <c r="A88" s="1061">
        <v>87</v>
      </c>
      <c r="B88" s="1061" t="s">
        <v>953</v>
      </c>
      <c r="C88" s="1061" t="s">
        <v>957</v>
      </c>
      <c r="D88" s="1061" t="s">
        <v>958</v>
      </c>
    </row>
    <row r="89" spans="1:4">
      <c r="A89" s="1061">
        <v>88</v>
      </c>
      <c r="B89" s="1061" t="s">
        <v>953</v>
      </c>
      <c r="C89" s="1061" t="s">
        <v>959</v>
      </c>
      <c r="D89" s="1061" t="s">
        <v>960</v>
      </c>
    </row>
    <row r="90" spans="1:4">
      <c r="A90" s="1061">
        <v>89</v>
      </c>
      <c r="B90" s="1061" t="s">
        <v>953</v>
      </c>
      <c r="C90" s="1061" t="s">
        <v>953</v>
      </c>
      <c r="D90" s="1061" t="s">
        <v>954</v>
      </c>
    </row>
    <row r="91" spans="1:4">
      <c r="A91" s="1061">
        <v>90</v>
      </c>
      <c r="B91" s="1061" t="s">
        <v>961</v>
      </c>
      <c r="C91" s="1061" t="s">
        <v>963</v>
      </c>
      <c r="D91" s="1061" t="s">
        <v>964</v>
      </c>
    </row>
    <row r="92" spans="1:4">
      <c r="A92" s="1061">
        <v>91</v>
      </c>
      <c r="B92" s="1061" t="s">
        <v>961</v>
      </c>
      <c r="C92" s="1061" t="s">
        <v>965</v>
      </c>
      <c r="D92" s="1061" t="s">
        <v>966</v>
      </c>
    </row>
    <row r="93" spans="1:4">
      <c r="A93" s="1061">
        <v>92</v>
      </c>
      <c r="B93" s="1061" t="s">
        <v>961</v>
      </c>
      <c r="C93" s="1061" t="s">
        <v>967</v>
      </c>
      <c r="D93" s="1061" t="s">
        <v>968</v>
      </c>
    </row>
    <row r="94" spans="1:4">
      <c r="A94" s="1061">
        <v>93</v>
      </c>
      <c r="B94" s="1061" t="s">
        <v>961</v>
      </c>
      <c r="C94" s="1061" t="s">
        <v>961</v>
      </c>
      <c r="D94" s="1061" t="s">
        <v>962</v>
      </c>
    </row>
    <row r="95" spans="1:4">
      <c r="A95" s="1061">
        <v>94</v>
      </c>
      <c r="B95" s="1061" t="s">
        <v>961</v>
      </c>
      <c r="C95" s="1061" t="s">
        <v>969</v>
      </c>
      <c r="D95" s="1061" t="s">
        <v>970</v>
      </c>
    </row>
    <row r="96" spans="1:4">
      <c r="A96" s="1061">
        <v>95</v>
      </c>
      <c r="B96" s="1061" t="s">
        <v>971</v>
      </c>
      <c r="C96" s="1061" t="s">
        <v>973</v>
      </c>
      <c r="D96" s="1061" t="s">
        <v>974</v>
      </c>
    </row>
    <row r="97" spans="1:4">
      <c r="A97" s="1061">
        <v>96</v>
      </c>
      <c r="B97" s="1061" t="s">
        <v>971</v>
      </c>
      <c r="C97" s="1061" t="s">
        <v>975</v>
      </c>
      <c r="D97" s="1061" t="s">
        <v>976</v>
      </c>
    </row>
    <row r="98" spans="1:4">
      <c r="A98" s="1061">
        <v>97</v>
      </c>
      <c r="B98" s="1061" t="s">
        <v>971</v>
      </c>
      <c r="C98" s="1061" t="s">
        <v>977</v>
      </c>
      <c r="D98" s="1061" t="s">
        <v>978</v>
      </c>
    </row>
    <row r="99" spans="1:4">
      <c r="A99" s="1061">
        <v>98</v>
      </c>
      <c r="B99" s="1061" t="s">
        <v>971</v>
      </c>
      <c r="C99" s="1061" t="s">
        <v>979</v>
      </c>
      <c r="D99" s="1061" t="s">
        <v>980</v>
      </c>
    </row>
    <row r="100" spans="1:4">
      <c r="A100" s="1061">
        <v>99</v>
      </c>
      <c r="B100" s="1061" t="s">
        <v>971</v>
      </c>
      <c r="C100" s="1061" t="s">
        <v>981</v>
      </c>
      <c r="D100" s="1061" t="s">
        <v>982</v>
      </c>
    </row>
    <row r="101" spans="1:4">
      <c r="A101" s="1061">
        <v>100</v>
      </c>
      <c r="B101" s="1061" t="s">
        <v>971</v>
      </c>
      <c r="C101" s="1061" t="s">
        <v>983</v>
      </c>
      <c r="D101" s="1061" t="s">
        <v>984</v>
      </c>
    </row>
    <row r="102" spans="1:4">
      <c r="A102" s="1061">
        <v>101</v>
      </c>
      <c r="B102" s="1061" t="s">
        <v>971</v>
      </c>
      <c r="C102" s="1061" t="s">
        <v>985</v>
      </c>
      <c r="D102" s="1061" t="s">
        <v>986</v>
      </c>
    </row>
    <row r="103" spans="1:4">
      <c r="A103" s="1061">
        <v>102</v>
      </c>
      <c r="B103" s="1061" t="s">
        <v>971</v>
      </c>
      <c r="C103" s="1061" t="s">
        <v>971</v>
      </c>
      <c r="D103" s="1061" t="s">
        <v>972</v>
      </c>
    </row>
    <row r="104" spans="1:4">
      <c r="A104" s="1061">
        <v>103</v>
      </c>
      <c r="B104" s="1061" t="s">
        <v>971</v>
      </c>
      <c r="C104" s="1061" t="s">
        <v>987</v>
      </c>
      <c r="D104" s="1061" t="s">
        <v>988</v>
      </c>
    </row>
    <row r="105" spans="1:4">
      <c r="A105" s="1061">
        <v>104</v>
      </c>
      <c r="B105" s="1061" t="s">
        <v>971</v>
      </c>
      <c r="C105" s="1061" t="s">
        <v>989</v>
      </c>
      <c r="D105" s="1061" t="s">
        <v>990</v>
      </c>
    </row>
    <row r="106" spans="1:4">
      <c r="A106" s="1061">
        <v>105</v>
      </c>
      <c r="B106" s="1061" t="s">
        <v>971</v>
      </c>
      <c r="C106" s="1061" t="s">
        <v>991</v>
      </c>
      <c r="D106" s="1061" t="s">
        <v>992</v>
      </c>
    </row>
    <row r="107" spans="1:4">
      <c r="A107" s="1061">
        <v>106</v>
      </c>
      <c r="B107" s="1061" t="s">
        <v>971</v>
      </c>
      <c r="C107" s="1061" t="s">
        <v>993</v>
      </c>
      <c r="D107" s="1061" t="s">
        <v>994</v>
      </c>
    </row>
    <row r="108" spans="1:4">
      <c r="A108" s="1061">
        <v>107</v>
      </c>
      <c r="B108" s="1061" t="s">
        <v>995</v>
      </c>
      <c r="C108" s="1061" t="s">
        <v>997</v>
      </c>
      <c r="D108" s="1061" t="s">
        <v>998</v>
      </c>
    </row>
    <row r="109" spans="1:4">
      <c r="A109" s="1061">
        <v>108</v>
      </c>
      <c r="B109" s="1061" t="s">
        <v>995</v>
      </c>
      <c r="C109" s="1061" t="s">
        <v>999</v>
      </c>
      <c r="D109" s="1061" t="s">
        <v>1000</v>
      </c>
    </row>
    <row r="110" spans="1:4">
      <c r="A110" s="1061">
        <v>109</v>
      </c>
      <c r="B110" s="1061" t="s">
        <v>995</v>
      </c>
      <c r="C110" s="1061" t="s">
        <v>1001</v>
      </c>
      <c r="D110" s="1061" t="s">
        <v>1002</v>
      </c>
    </row>
    <row r="111" spans="1:4">
      <c r="A111" s="1061">
        <v>110</v>
      </c>
      <c r="B111" s="1061" t="s">
        <v>995</v>
      </c>
      <c r="C111" s="1061" t="s">
        <v>906</v>
      </c>
      <c r="D111" s="1061" t="s">
        <v>1003</v>
      </c>
    </row>
    <row r="112" spans="1:4">
      <c r="A112" s="1061">
        <v>111</v>
      </c>
      <c r="B112" s="1061" t="s">
        <v>995</v>
      </c>
      <c r="C112" s="1061" t="s">
        <v>1004</v>
      </c>
      <c r="D112" s="1061" t="s">
        <v>1005</v>
      </c>
    </row>
    <row r="113" spans="1:4">
      <c r="A113" s="1061">
        <v>112</v>
      </c>
      <c r="B113" s="1061" t="s">
        <v>995</v>
      </c>
      <c r="C113" s="1061" t="s">
        <v>995</v>
      </c>
      <c r="D113" s="1061" t="s">
        <v>996</v>
      </c>
    </row>
    <row r="114" spans="1:4">
      <c r="A114" s="1061">
        <v>113</v>
      </c>
      <c r="B114" s="1061" t="s">
        <v>995</v>
      </c>
      <c r="C114" s="1061" t="s">
        <v>1006</v>
      </c>
      <c r="D114" s="1061" t="s">
        <v>1007</v>
      </c>
    </row>
    <row r="115" spans="1:4">
      <c r="A115" s="1061">
        <v>114</v>
      </c>
      <c r="B115" s="1061" t="s">
        <v>1008</v>
      </c>
      <c r="C115" s="1061" t="s">
        <v>1010</v>
      </c>
      <c r="D115" s="1061" t="s">
        <v>1011</v>
      </c>
    </row>
    <row r="116" spans="1:4">
      <c r="A116" s="1061">
        <v>115</v>
      </c>
      <c r="B116" s="1061" t="s">
        <v>1008</v>
      </c>
      <c r="C116" s="1061" t="s">
        <v>1008</v>
      </c>
      <c r="D116" s="1061" t="s">
        <v>1009</v>
      </c>
    </row>
    <row r="117" spans="1:4">
      <c r="A117" s="1061">
        <v>116</v>
      </c>
      <c r="B117" s="1061" t="s">
        <v>1008</v>
      </c>
      <c r="C117" s="1061" t="s">
        <v>1012</v>
      </c>
      <c r="D117" s="1061" t="s">
        <v>1013</v>
      </c>
    </row>
    <row r="118" spans="1:4">
      <c r="A118" s="1061">
        <v>117</v>
      </c>
      <c r="B118" s="1061" t="s">
        <v>1014</v>
      </c>
      <c r="C118" s="1061" t="s">
        <v>1016</v>
      </c>
      <c r="D118" s="1061" t="s">
        <v>1017</v>
      </c>
    </row>
    <row r="119" spans="1:4">
      <c r="A119" s="1061">
        <v>118</v>
      </c>
      <c r="B119" s="1061" t="s">
        <v>1014</v>
      </c>
      <c r="C119" s="1061" t="s">
        <v>1018</v>
      </c>
      <c r="D119" s="1061" t="s">
        <v>1019</v>
      </c>
    </row>
    <row r="120" spans="1:4">
      <c r="A120" s="1061">
        <v>119</v>
      </c>
      <c r="B120" s="1061" t="s">
        <v>1014</v>
      </c>
      <c r="C120" s="1061" t="s">
        <v>1020</v>
      </c>
      <c r="D120" s="1061" t="s">
        <v>1021</v>
      </c>
    </row>
    <row r="121" spans="1:4">
      <c r="A121" s="1061">
        <v>120</v>
      </c>
      <c r="B121" s="1061" t="s">
        <v>1014</v>
      </c>
      <c r="C121" s="1061" t="s">
        <v>1014</v>
      </c>
      <c r="D121" s="1061" t="s">
        <v>1015</v>
      </c>
    </row>
    <row r="122" spans="1:4">
      <c r="A122" s="1061">
        <v>121</v>
      </c>
      <c r="B122" s="1061" t="s">
        <v>1014</v>
      </c>
      <c r="C122" s="1061" t="s">
        <v>1022</v>
      </c>
      <c r="D122" s="1061" t="s">
        <v>1023</v>
      </c>
    </row>
    <row r="123" spans="1:4">
      <c r="A123" s="1061">
        <v>122</v>
      </c>
      <c r="B123" s="1061" t="s">
        <v>1024</v>
      </c>
      <c r="C123" s="1061" t="s">
        <v>1026</v>
      </c>
      <c r="D123" s="1061" t="s">
        <v>1027</v>
      </c>
    </row>
    <row r="124" spans="1:4">
      <c r="A124" s="1061">
        <v>123</v>
      </c>
      <c r="B124" s="1061" t="s">
        <v>1024</v>
      </c>
      <c r="C124" s="1061" t="s">
        <v>1028</v>
      </c>
      <c r="D124" s="1061" t="s">
        <v>1029</v>
      </c>
    </row>
    <row r="125" spans="1:4">
      <c r="A125" s="1061">
        <v>124</v>
      </c>
      <c r="B125" s="1061" t="s">
        <v>1024</v>
      </c>
      <c r="C125" s="1061" t="s">
        <v>1030</v>
      </c>
      <c r="D125" s="1061" t="s">
        <v>1031</v>
      </c>
    </row>
    <row r="126" spans="1:4">
      <c r="A126" s="1061">
        <v>125</v>
      </c>
      <c r="B126" s="1061" t="s">
        <v>1024</v>
      </c>
      <c r="C126" s="1061" t="s">
        <v>1024</v>
      </c>
      <c r="D126" s="1061" t="s">
        <v>1025</v>
      </c>
    </row>
    <row r="127" spans="1:4">
      <c r="A127" s="1061">
        <v>126</v>
      </c>
      <c r="B127" s="1061" t="s">
        <v>1024</v>
      </c>
      <c r="C127" s="1061" t="s">
        <v>1032</v>
      </c>
      <c r="D127" s="1061" t="s">
        <v>1033</v>
      </c>
    </row>
    <row r="128" spans="1:4">
      <c r="A128" s="1061">
        <v>127</v>
      </c>
      <c r="B128" s="1061" t="s">
        <v>1024</v>
      </c>
      <c r="C128" s="1061" t="s">
        <v>1034</v>
      </c>
      <c r="D128" s="1061" t="s">
        <v>1035</v>
      </c>
    </row>
    <row r="129" spans="1:4">
      <c r="A129" s="1061">
        <v>128</v>
      </c>
      <c r="B129" s="1061" t="s">
        <v>1036</v>
      </c>
      <c r="C129" s="1061" t="s">
        <v>1038</v>
      </c>
      <c r="D129" s="1061" t="s">
        <v>1039</v>
      </c>
    </row>
    <row r="130" spans="1:4">
      <c r="A130" s="1061">
        <v>129</v>
      </c>
      <c r="B130" s="1061" t="s">
        <v>1036</v>
      </c>
      <c r="C130" s="1061" t="s">
        <v>1040</v>
      </c>
      <c r="D130" s="1061" t="s">
        <v>1041</v>
      </c>
    </row>
    <row r="131" spans="1:4">
      <c r="A131" s="1061">
        <v>130</v>
      </c>
      <c r="B131" s="1061" t="s">
        <v>1036</v>
      </c>
      <c r="C131" s="1061" t="s">
        <v>1042</v>
      </c>
      <c r="D131" s="1061" t="s">
        <v>1043</v>
      </c>
    </row>
    <row r="132" spans="1:4">
      <c r="A132" s="1061">
        <v>131</v>
      </c>
      <c r="B132" s="1061" t="s">
        <v>1036</v>
      </c>
      <c r="C132" s="1061" t="s">
        <v>1036</v>
      </c>
      <c r="D132" s="1061" t="s">
        <v>1037</v>
      </c>
    </row>
    <row r="133" spans="1:4">
      <c r="A133" s="1061">
        <v>132</v>
      </c>
      <c r="B133" s="1061" t="s">
        <v>1044</v>
      </c>
      <c r="C133" s="1061" t="s">
        <v>1046</v>
      </c>
      <c r="D133" s="1061" t="s">
        <v>1047</v>
      </c>
    </row>
    <row r="134" spans="1:4">
      <c r="A134" s="1061">
        <v>133</v>
      </c>
      <c r="B134" s="1061" t="s">
        <v>1044</v>
      </c>
      <c r="C134" s="1061" t="s">
        <v>1044</v>
      </c>
      <c r="D134" s="1061" t="s">
        <v>1045</v>
      </c>
    </row>
    <row r="135" spans="1:4">
      <c r="A135" s="1061">
        <v>134</v>
      </c>
      <c r="B135" s="1061" t="s">
        <v>1044</v>
      </c>
      <c r="C135" s="1061" t="s">
        <v>1048</v>
      </c>
      <c r="D135" s="1061" t="s">
        <v>1049</v>
      </c>
    </row>
    <row r="136" spans="1:4">
      <c r="A136" s="1061">
        <v>135</v>
      </c>
      <c r="B136" s="1061" t="s">
        <v>1044</v>
      </c>
      <c r="C136" s="1061" t="s">
        <v>1050</v>
      </c>
      <c r="D136" s="1061" t="s">
        <v>1051</v>
      </c>
    </row>
    <row r="137" spans="1:4">
      <c r="A137" s="1061">
        <v>136</v>
      </c>
      <c r="B137" s="1061" t="s">
        <v>1052</v>
      </c>
      <c r="C137" s="1061" t="s">
        <v>1052</v>
      </c>
      <c r="D137" s="1061" t="s">
        <v>1053</v>
      </c>
    </row>
    <row r="138" spans="1:4">
      <c r="A138" s="1061">
        <v>137</v>
      </c>
      <c r="B138" s="1061" t="s">
        <v>1054</v>
      </c>
      <c r="C138" s="1061" t="s">
        <v>1054</v>
      </c>
      <c r="D138" s="1061" t="s">
        <v>1055</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603</v>
      </c>
    </row>
    <row r="5" spans="2:4">
      <c r="B5" s="53" t="s">
        <v>223</v>
      </c>
    </row>
    <row r="6" spans="2:4" ht="22.5">
      <c r="B6" s="53" t="s">
        <v>267</v>
      </c>
    </row>
    <row r="7" spans="2:4" ht="22.5">
      <c r="B7" s="53" t="s">
        <v>268</v>
      </c>
    </row>
    <row r="8" spans="2:4" ht="22.5">
      <c r="B8" s="53" t="s">
        <v>269</v>
      </c>
    </row>
    <row r="9" spans="2:4" ht="22.5">
      <c r="B9" s="53" t="s">
        <v>504</v>
      </c>
    </row>
    <row r="10" spans="2:4" ht="56.25">
      <c r="B10" s="53" t="s">
        <v>766</v>
      </c>
    </row>
    <row r="11" spans="2:4" ht="12.75">
      <c r="B11" s="221"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3" t="s">
        <v>372</v>
      </c>
    </row>
    <row r="26" spans="1:2">
      <c r="B26" s="51" t="s">
        <v>333</v>
      </c>
    </row>
    <row r="27" spans="1:2" ht="22.5">
      <c r="B27" s="222" t="s">
        <v>476</v>
      </c>
    </row>
    <row r="28" spans="1:2" ht="56.25">
      <c r="B28" s="222" t="s">
        <v>475</v>
      </c>
    </row>
    <row r="29" spans="1:2">
      <c r="B29" s="310" t="s">
        <v>390</v>
      </c>
    </row>
    <row r="30" spans="1:2" ht="22.5">
      <c r="B30" s="222" t="s">
        <v>602</v>
      </c>
    </row>
    <row r="32" spans="1:2">
      <c r="A32" s="280"/>
      <c r="B32" s="281" t="s">
        <v>434</v>
      </c>
    </row>
    <row r="33" spans="1:2" ht="14.25">
      <c r="A33" s="282">
        <v>1</v>
      </c>
      <c r="B33" s="283" t="s">
        <v>435</v>
      </c>
    </row>
    <row r="34" spans="1:2" ht="14.25">
      <c r="A34" s="282">
        <v>2</v>
      </c>
      <c r="B34" s="283" t="s">
        <v>436</v>
      </c>
    </row>
    <row r="35" spans="1:2">
      <c r="B35" s="281" t="s">
        <v>437</v>
      </c>
    </row>
    <row r="36" spans="1:2">
      <c r="B36" s="283"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6"/>
  <sheetViews>
    <sheetView showGridLines="0" topLeftCell="C4" zoomScale="80" zoomScaleNormal="80" workbookViewId="0">
      <selection activeCell="D5" sqref="D5:J5"/>
    </sheetView>
  </sheetViews>
  <sheetFormatPr defaultRowHeight="11.25"/>
  <cols>
    <col min="1" max="2" width="3.7109375" style="209"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5"/>
    </row>
    <row r="2" spans="1:24" ht="11.25" hidden="1" customHeight="1"/>
    <row r="3" spans="1:24" ht="11.25" hidden="1" customHeight="1"/>
    <row r="4" spans="1:24" ht="3" customHeight="1"/>
    <row r="5" spans="1:24" s="120" customFormat="1" ht="29.1" customHeight="1">
      <c r="A5" s="210"/>
      <c r="B5" s="210"/>
      <c r="D5" s="1165" t="s">
        <v>711</v>
      </c>
      <c r="E5" s="1166"/>
      <c r="F5" s="1166"/>
      <c r="G5" s="1166"/>
      <c r="H5" s="1166"/>
      <c r="I5" s="1166"/>
      <c r="J5" s="1167"/>
      <c r="K5" s="436"/>
      <c r="L5" s="176"/>
      <c r="M5" s="176"/>
      <c r="N5" s="176"/>
      <c r="O5" s="176"/>
      <c r="P5" s="176"/>
      <c r="Q5" s="176"/>
      <c r="R5" s="176"/>
      <c r="S5" s="568"/>
      <c r="T5" s="568"/>
      <c r="U5" s="568"/>
      <c r="V5" s="568"/>
      <c r="W5" s="176"/>
    </row>
    <row r="6" spans="1:24" s="469" customFormat="1" ht="3" customHeight="1">
      <c r="A6" s="311"/>
      <c r="B6" s="311"/>
      <c r="D6" s="1203"/>
      <c r="E6" s="1204"/>
      <c r="F6" s="1204"/>
      <c r="G6" s="1204"/>
      <c r="H6" s="1204"/>
      <c r="I6" s="1204"/>
      <c r="J6" s="1205"/>
      <c r="S6" s="646"/>
      <c r="T6" s="646"/>
      <c r="U6" s="646"/>
      <c r="V6" s="646"/>
    </row>
    <row r="7" spans="1:24" s="469" customFormat="1" ht="5.25" hidden="1" customHeight="1">
      <c r="A7" s="311"/>
      <c r="B7" s="311"/>
      <c r="E7" s="1206"/>
      <c r="F7" s="1206"/>
      <c r="G7" s="1195"/>
      <c r="H7" s="1195"/>
      <c r="I7" s="1195"/>
      <c r="J7" s="1195"/>
      <c r="S7" s="646"/>
      <c r="T7" s="646"/>
      <c r="U7" s="646"/>
      <c r="V7" s="646"/>
    </row>
    <row r="8" spans="1:24" s="469" customFormat="1" ht="5.25" hidden="1" customHeight="1">
      <c r="A8" s="311"/>
      <c r="B8" s="311"/>
      <c r="E8" s="1206"/>
      <c r="F8" s="1206"/>
      <c r="G8" s="1195"/>
      <c r="H8" s="1195"/>
      <c r="I8" s="1195"/>
      <c r="J8" s="1195"/>
      <c r="S8" s="646"/>
      <c r="T8" s="646"/>
      <c r="U8" s="646"/>
      <c r="V8" s="646"/>
    </row>
    <row r="9" spans="1:24" s="469" customFormat="1" ht="5.25" hidden="1" customHeight="1">
      <c r="A9" s="311"/>
      <c r="B9" s="311"/>
      <c r="E9" s="1206"/>
      <c r="F9" s="1206"/>
      <c r="G9" s="1195"/>
      <c r="H9" s="1195"/>
      <c r="I9" s="1195"/>
      <c r="J9" s="1195"/>
      <c r="S9" s="646"/>
      <c r="T9" s="646"/>
      <c r="U9" s="646"/>
      <c r="V9" s="646"/>
    </row>
    <row r="10" spans="1:24" s="646" customFormat="1" ht="5.25" hidden="1">
      <c r="A10" s="311"/>
      <c r="B10" s="311"/>
      <c r="E10" s="1207"/>
      <c r="F10" s="1207"/>
      <c r="G10" s="841"/>
      <c r="H10" s="465"/>
      <c r="I10" s="794"/>
      <c r="J10" s="794"/>
    </row>
    <row r="11" spans="1:24" s="159" customFormat="1" ht="18.75" hidden="1" customHeight="1">
      <c r="A11" s="311"/>
      <c r="B11" s="311"/>
      <c r="D11" s="152"/>
      <c r="E11" s="1208" t="s">
        <v>718</v>
      </c>
      <c r="F11" s="1208"/>
      <c r="G11" s="1127" t="s">
        <v>85</v>
      </c>
      <c r="H11" s="467"/>
      <c r="I11" s="166"/>
      <c r="J11" s="152"/>
      <c r="K11" s="153"/>
      <c r="L11" s="152"/>
      <c r="M11" s="152"/>
      <c r="N11" s="153"/>
      <c r="O11" s="153"/>
      <c r="P11" s="152"/>
      <c r="Q11" s="152"/>
      <c r="R11" s="153"/>
      <c r="S11" s="554"/>
      <c r="T11" s="553"/>
      <c r="U11" s="553"/>
      <c r="V11" s="554"/>
    </row>
    <row r="12" spans="1:24" s="469" customFormat="1" ht="18.75" hidden="1">
      <c r="A12" s="311"/>
      <c r="B12" s="311"/>
      <c r="E12" s="1208" t="s">
        <v>719</v>
      </c>
      <c r="F12" s="1208"/>
      <c r="G12" s="1127"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202"/>
      <c r="F13" s="1202"/>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0"/>
      <c r="B16" s="210"/>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96" t="s">
        <v>92</v>
      </c>
      <c r="E17" s="1196" t="s">
        <v>297</v>
      </c>
      <c r="F17" s="1196" t="s">
        <v>80</v>
      </c>
      <c r="G17" s="1196" t="s">
        <v>439</v>
      </c>
      <c r="H17" s="1196" t="s">
        <v>92</v>
      </c>
      <c r="I17" s="1196"/>
      <c r="J17" s="1196" t="s">
        <v>20</v>
      </c>
      <c r="K17" s="1198" t="s">
        <v>479</v>
      </c>
      <c r="L17" s="1198"/>
      <c r="M17" s="1198"/>
      <c r="N17" s="1198"/>
      <c r="O17" s="1198" t="s">
        <v>709</v>
      </c>
      <c r="P17" s="1198"/>
      <c r="Q17" s="1198"/>
      <c r="R17" s="1198"/>
      <c r="S17" s="1198" t="s">
        <v>710</v>
      </c>
      <c r="T17" s="1198"/>
      <c r="U17" s="1198"/>
      <c r="V17" s="1198"/>
      <c r="W17" s="1196" t="s">
        <v>244</v>
      </c>
    </row>
    <row r="18" spans="1:24" ht="30.75" customHeight="1">
      <c r="D18" s="1196"/>
      <c r="E18" s="1196"/>
      <c r="F18" s="1196"/>
      <c r="G18" s="1196"/>
      <c r="H18" s="1196"/>
      <c r="I18" s="1196"/>
      <c r="J18" s="1196"/>
      <c r="K18" s="115" t="s">
        <v>300</v>
      </c>
      <c r="L18" s="1196" t="s">
        <v>92</v>
      </c>
      <c r="M18" s="1196"/>
      <c r="N18" s="115" t="s">
        <v>230</v>
      </c>
      <c r="O18" s="115" t="s">
        <v>300</v>
      </c>
      <c r="P18" s="1196" t="s">
        <v>92</v>
      </c>
      <c r="Q18" s="1196"/>
      <c r="R18" s="115" t="s">
        <v>230</v>
      </c>
      <c r="S18" s="541" t="s">
        <v>300</v>
      </c>
      <c r="T18" s="1196" t="s">
        <v>92</v>
      </c>
      <c r="U18" s="1196"/>
      <c r="V18" s="541" t="s">
        <v>400</v>
      </c>
      <c r="W18" s="1196"/>
    </row>
    <row r="19" spans="1:24" s="405" customFormat="1" ht="12" customHeight="1">
      <c r="A19" s="404"/>
      <c r="B19" s="404"/>
      <c r="D19" s="42" t="s">
        <v>93</v>
      </c>
      <c r="E19" s="42" t="s">
        <v>49</v>
      </c>
      <c r="F19" s="42" t="s">
        <v>50</v>
      </c>
      <c r="G19" s="42" t="s">
        <v>51</v>
      </c>
      <c r="H19" s="1197" t="s">
        <v>68</v>
      </c>
      <c r="I19" s="1197"/>
      <c r="J19" s="42" t="s">
        <v>69</v>
      </c>
      <c r="K19" s="42" t="s">
        <v>183</v>
      </c>
      <c r="L19" s="1197" t="s">
        <v>184</v>
      </c>
      <c r="M19" s="1197"/>
      <c r="N19" s="42" t="s">
        <v>208</v>
      </c>
      <c r="O19" s="42" t="s">
        <v>209</v>
      </c>
      <c r="P19" s="1197" t="s">
        <v>210</v>
      </c>
      <c r="Q19" s="1197"/>
      <c r="R19" s="42" t="s">
        <v>211</v>
      </c>
      <c r="S19" s="526" t="s">
        <v>210</v>
      </c>
      <c r="T19" s="1197" t="s">
        <v>211</v>
      </c>
      <c r="U19" s="1197"/>
      <c r="V19" s="526" t="s">
        <v>212</v>
      </c>
      <c r="W19" s="42" t="s">
        <v>213</v>
      </c>
    </row>
    <row r="20" spans="1:24" ht="14.25" hidden="1" customHeight="1">
      <c r="C20" s="309"/>
      <c r="D20" s="349">
        <v>0</v>
      </c>
      <c r="E20" s="400"/>
      <c r="F20" s="400"/>
      <c r="G20" s="121"/>
      <c r="H20" s="401"/>
      <c r="I20" s="401"/>
      <c r="J20" s="220"/>
      <c r="K20" s="121"/>
      <c r="L20" s="220"/>
      <c r="M20" s="220"/>
      <c r="N20" s="402"/>
      <c r="O20" s="121"/>
      <c r="P20" s="220"/>
      <c r="Q20" s="220"/>
      <c r="R20" s="403"/>
      <c r="S20" s="543"/>
      <c r="T20" s="593"/>
      <c r="U20" s="593"/>
      <c r="V20" s="630"/>
      <c r="W20" s="121"/>
      <c r="X20" s="175"/>
    </row>
    <row r="21" spans="1:24" s="1102" customFormat="1" ht="17.100000000000001" customHeight="1">
      <c r="A21" s="749">
        <v>13</v>
      </c>
      <c r="C21" s="309"/>
      <c r="D21" s="1183">
        <v>1</v>
      </c>
      <c r="E21" s="1184" t="s">
        <v>770</v>
      </c>
      <c r="F21" s="1188" t="s">
        <v>1089</v>
      </c>
      <c r="G21" s="1191" t="s">
        <v>85</v>
      </c>
      <c r="H21" s="1183"/>
      <c r="I21" s="1183">
        <v>1</v>
      </c>
      <c r="J21" s="1199" t="s">
        <v>1090</v>
      </c>
      <c r="K21" s="1173" t="s">
        <v>84</v>
      </c>
      <c r="L21" s="1171"/>
      <c r="M21" s="1171" t="s">
        <v>93</v>
      </c>
      <c r="N21" s="1176" t="s">
        <v>1086</v>
      </c>
      <c r="O21" s="1173" t="s">
        <v>85</v>
      </c>
      <c r="P21" s="1171"/>
      <c r="Q21" s="1171" t="s">
        <v>93</v>
      </c>
      <c r="R21" s="1172"/>
      <c r="S21" s="1173" t="s">
        <v>85</v>
      </c>
      <c r="T21" s="1088"/>
      <c r="U21" s="1088" t="s">
        <v>93</v>
      </c>
      <c r="V21" s="1128"/>
      <c r="W21" s="307"/>
    </row>
    <row r="22" spans="1:24" s="1102" customFormat="1" ht="17.100000000000001" customHeight="1">
      <c r="A22" s="749"/>
      <c r="C22" s="748"/>
      <c r="D22" s="1183"/>
      <c r="E22" s="1185"/>
      <c r="F22" s="1189"/>
      <c r="G22" s="1191"/>
      <c r="H22" s="1183"/>
      <c r="I22" s="1183"/>
      <c r="J22" s="1200"/>
      <c r="K22" s="1173"/>
      <c r="L22" s="1171"/>
      <c r="M22" s="1171"/>
      <c r="N22" s="1176"/>
      <c r="O22" s="1173"/>
      <c r="P22" s="1171"/>
      <c r="Q22" s="1171"/>
      <c r="R22" s="1172"/>
      <c r="S22" s="1173"/>
      <c r="T22" s="1090"/>
      <c r="U22" s="745"/>
      <c r="V22" s="746"/>
      <c r="W22" s="747"/>
    </row>
    <row r="23" spans="1:24" s="1102" customFormat="1" ht="17.100000000000001" customHeight="1">
      <c r="A23" s="749"/>
      <c r="C23" s="748"/>
      <c r="D23" s="1175"/>
      <c r="E23" s="1186"/>
      <c r="F23" s="1189"/>
      <c r="G23" s="1174"/>
      <c r="H23" s="1175"/>
      <c r="I23" s="1175"/>
      <c r="J23" s="1200"/>
      <c r="K23" s="1174"/>
      <c r="L23" s="1175"/>
      <c r="M23" s="1175"/>
      <c r="N23" s="1172"/>
      <c r="O23" s="1174"/>
      <c r="P23" s="1115"/>
      <c r="Q23" s="745"/>
      <c r="R23" s="746"/>
      <c r="S23" s="742"/>
      <c r="T23" s="742"/>
      <c r="U23" s="742"/>
      <c r="V23" s="742"/>
      <c r="W23" s="747"/>
    </row>
    <row r="24" spans="1:24" s="1102" customFormat="1" ht="17.100000000000001" customHeight="1">
      <c r="A24" s="749"/>
      <c r="C24" s="748"/>
      <c r="D24" s="1175"/>
      <c r="E24" s="1186"/>
      <c r="F24" s="1189"/>
      <c r="G24" s="1174"/>
      <c r="H24" s="1175"/>
      <c r="I24" s="1175"/>
      <c r="J24" s="1200"/>
      <c r="K24" s="1174"/>
      <c r="L24" s="1177"/>
      <c r="M24" s="1171" t="s">
        <v>49</v>
      </c>
      <c r="N24" s="1180" t="s">
        <v>1087</v>
      </c>
      <c r="O24" s="1173" t="s">
        <v>85</v>
      </c>
      <c r="P24" s="1171"/>
      <c r="Q24" s="1171" t="s">
        <v>93</v>
      </c>
      <c r="R24" s="1172"/>
      <c r="S24" s="1173" t="s">
        <v>85</v>
      </c>
      <c r="T24" s="1088"/>
      <c r="U24" s="1088" t="s">
        <v>93</v>
      </c>
      <c r="V24" s="1128"/>
      <c r="W24" s="307"/>
    </row>
    <row r="25" spans="1:24" s="1102" customFormat="1" ht="17.100000000000001" customHeight="1">
      <c r="A25" s="749"/>
      <c r="C25" s="748"/>
      <c r="D25" s="1175"/>
      <c r="E25" s="1186"/>
      <c r="F25" s="1189"/>
      <c r="G25" s="1174"/>
      <c r="H25" s="1175"/>
      <c r="I25" s="1175"/>
      <c r="J25" s="1200"/>
      <c r="K25" s="1174"/>
      <c r="L25" s="1178"/>
      <c r="M25" s="1171"/>
      <c r="N25" s="1181"/>
      <c r="O25" s="1173"/>
      <c r="P25" s="1171"/>
      <c r="Q25" s="1171"/>
      <c r="R25" s="1172"/>
      <c r="S25" s="1173"/>
      <c r="T25" s="1090"/>
      <c r="U25" s="745"/>
      <c r="V25" s="746"/>
      <c r="W25" s="747"/>
    </row>
    <row r="26" spans="1:24" s="1102" customFormat="1" ht="17.100000000000001" customHeight="1">
      <c r="A26" s="749"/>
      <c r="C26" s="748"/>
      <c r="D26" s="1175"/>
      <c r="E26" s="1186"/>
      <c r="F26" s="1189"/>
      <c r="G26" s="1174"/>
      <c r="H26" s="1175"/>
      <c r="I26" s="1175"/>
      <c r="J26" s="1200"/>
      <c r="K26" s="1174"/>
      <c r="L26" s="1179"/>
      <c r="M26" s="1175"/>
      <c r="N26" s="1182"/>
      <c r="O26" s="1174"/>
      <c r="P26" s="1115"/>
      <c r="Q26" s="745"/>
      <c r="R26" s="746"/>
      <c r="S26" s="742"/>
      <c r="T26" s="742"/>
      <c r="U26" s="742"/>
      <c r="V26" s="742"/>
      <c r="W26" s="747"/>
    </row>
    <row r="27" spans="1:24" s="1102" customFormat="1" ht="17.100000000000001" customHeight="1">
      <c r="A27" s="749"/>
      <c r="C27" s="748"/>
      <c r="D27" s="1175"/>
      <c r="E27" s="1186"/>
      <c r="F27" s="1189"/>
      <c r="G27" s="1174"/>
      <c r="H27" s="1175"/>
      <c r="I27" s="1175"/>
      <c r="J27" s="1200"/>
      <c r="K27" s="1174"/>
      <c r="L27" s="1177"/>
      <c r="M27" s="1171" t="s">
        <v>50</v>
      </c>
      <c r="N27" s="1180" t="s">
        <v>1088</v>
      </c>
      <c r="O27" s="1173" t="s">
        <v>85</v>
      </c>
      <c r="P27" s="1171"/>
      <c r="Q27" s="1171" t="s">
        <v>93</v>
      </c>
      <c r="R27" s="1172"/>
      <c r="S27" s="1173" t="s">
        <v>85</v>
      </c>
      <c r="T27" s="1088"/>
      <c r="U27" s="1088" t="s">
        <v>93</v>
      </c>
      <c r="V27" s="1128"/>
      <c r="W27" s="307"/>
    </row>
    <row r="28" spans="1:24" s="1102" customFormat="1" ht="17.100000000000001" customHeight="1">
      <c r="A28" s="749"/>
      <c r="C28" s="748"/>
      <c r="D28" s="1175"/>
      <c r="E28" s="1186"/>
      <c r="F28" s="1189"/>
      <c r="G28" s="1174"/>
      <c r="H28" s="1175"/>
      <c r="I28" s="1175"/>
      <c r="J28" s="1200"/>
      <c r="K28" s="1174"/>
      <c r="L28" s="1178"/>
      <c r="M28" s="1171"/>
      <c r="N28" s="1181"/>
      <c r="O28" s="1173"/>
      <c r="P28" s="1171"/>
      <c r="Q28" s="1171"/>
      <c r="R28" s="1172"/>
      <c r="S28" s="1173"/>
      <c r="T28" s="1090"/>
      <c r="U28" s="745"/>
      <c r="V28" s="746"/>
      <c r="W28" s="747"/>
    </row>
    <row r="29" spans="1:24" s="1102" customFormat="1" ht="17.100000000000001" customHeight="1">
      <c r="A29" s="749"/>
      <c r="C29" s="748"/>
      <c r="D29" s="1175"/>
      <c r="E29" s="1186"/>
      <c r="F29" s="1189"/>
      <c r="G29" s="1174"/>
      <c r="H29" s="1175"/>
      <c r="I29" s="1175"/>
      <c r="J29" s="1200"/>
      <c r="K29" s="1174"/>
      <c r="L29" s="1179"/>
      <c r="M29" s="1175"/>
      <c r="N29" s="1182"/>
      <c r="O29" s="1174"/>
      <c r="P29" s="1115"/>
      <c r="Q29" s="745"/>
      <c r="R29" s="746"/>
      <c r="S29" s="742"/>
      <c r="T29" s="742"/>
      <c r="U29" s="742"/>
      <c r="V29" s="742"/>
      <c r="W29" s="747"/>
    </row>
    <row r="30" spans="1:24" s="1102" customFormat="1" ht="15" customHeight="1">
      <c r="A30" s="749"/>
      <c r="C30" s="748"/>
      <c r="D30" s="1175"/>
      <c r="E30" s="1186"/>
      <c r="F30" s="1189"/>
      <c r="G30" s="1174"/>
      <c r="H30" s="1175"/>
      <c r="I30" s="1175"/>
      <c r="J30" s="1201"/>
      <c r="K30" s="1174"/>
      <c r="L30" s="745"/>
      <c r="M30" s="746"/>
      <c r="N30" s="746"/>
      <c r="O30" s="746"/>
      <c r="P30" s="746"/>
      <c r="Q30" s="746"/>
      <c r="R30" s="746"/>
      <c r="S30" s="742"/>
      <c r="T30" s="742"/>
      <c r="U30" s="742"/>
      <c r="V30" s="742"/>
      <c r="W30" s="747"/>
    </row>
    <row r="31" spans="1:24" s="1102" customFormat="1" ht="15" customHeight="1">
      <c r="A31" s="749"/>
      <c r="C31" s="748"/>
      <c r="D31" s="1175"/>
      <c r="E31" s="1187"/>
      <c r="F31" s="1190"/>
      <c r="G31" s="1174"/>
      <c r="H31" s="745"/>
      <c r="I31" s="746"/>
      <c r="J31" s="746"/>
      <c r="K31" s="746"/>
      <c r="L31" s="746"/>
      <c r="M31" s="746"/>
      <c r="N31" s="746"/>
      <c r="O31" s="746"/>
      <c r="P31" s="746"/>
      <c r="Q31" s="746"/>
      <c r="R31" s="746"/>
      <c r="S31" s="742"/>
      <c r="T31" s="742"/>
      <c r="U31" s="742"/>
      <c r="V31" s="742"/>
      <c r="W31" s="747"/>
    </row>
    <row r="32" spans="1:24" ht="17.100000000000001" customHeight="1">
      <c r="D32" s="117"/>
      <c r="E32" s="746"/>
      <c r="F32" s="118"/>
      <c r="G32" s="118"/>
      <c r="H32" s="118"/>
      <c r="I32" s="118"/>
      <c r="J32" s="118"/>
      <c r="K32" s="118"/>
      <c r="L32" s="118"/>
      <c r="M32" s="118"/>
      <c r="N32" s="118"/>
      <c r="O32" s="118"/>
      <c r="P32" s="118"/>
      <c r="Q32" s="118"/>
      <c r="R32" s="118"/>
      <c r="S32" s="542"/>
      <c r="T32" s="542"/>
      <c r="U32" s="542"/>
      <c r="V32" s="542"/>
      <c r="W32" s="119"/>
    </row>
    <row r="33" spans="5:23" ht="3" customHeight="1"/>
    <row r="34" spans="5:23" ht="11.25" hidden="1" customHeight="1"/>
    <row r="35" spans="5:23" ht="0.95" customHeight="1"/>
    <row r="36" spans="5:23" ht="23.25" customHeight="1"/>
    <row r="37" spans="5:23" ht="3" customHeight="1"/>
    <row r="38" spans="5:23" ht="17.100000000000001" customHeight="1">
      <c r="E38" s="1192" t="s">
        <v>735</v>
      </c>
      <c r="F38" s="1192"/>
      <c r="G38" s="1192"/>
      <c r="H38" s="1192"/>
      <c r="I38" s="1192"/>
      <c r="J38" s="1192"/>
      <c r="K38" s="1192"/>
      <c r="L38" s="1192"/>
      <c r="M38" s="1192"/>
      <c r="N38" s="1192"/>
      <c r="O38" s="1192"/>
      <c r="P38" s="1192"/>
      <c r="Q38" s="1192"/>
      <c r="R38" s="1192"/>
      <c r="S38" s="1192"/>
      <c r="T38" s="1192"/>
      <c r="U38" s="1192"/>
      <c r="V38" s="1192"/>
      <c r="W38" s="1192"/>
    </row>
    <row r="39" spans="5:23" ht="36.950000000000003" customHeight="1">
      <c r="E39" s="1193" t="s">
        <v>737</v>
      </c>
      <c r="F39" s="1194"/>
      <c r="G39" s="1194"/>
      <c r="H39" s="1194"/>
      <c r="I39" s="1194"/>
      <c r="J39" s="1194"/>
      <c r="K39" s="1194"/>
      <c r="L39" s="1194"/>
      <c r="M39" s="1194"/>
      <c r="N39" s="1194"/>
      <c r="O39" s="1194"/>
      <c r="P39" s="1194"/>
      <c r="Q39" s="1194"/>
      <c r="R39" s="1194"/>
      <c r="S39" s="1194"/>
      <c r="T39" s="1194"/>
      <c r="U39" s="1194"/>
      <c r="V39" s="1194"/>
      <c r="W39" s="1194"/>
    </row>
    <row r="40" spans="5:23" ht="17.100000000000001" customHeight="1">
      <c r="E40" s="1193" t="s">
        <v>738</v>
      </c>
      <c r="F40" s="1194"/>
      <c r="G40" s="1194"/>
      <c r="H40" s="1194"/>
      <c r="I40" s="1194"/>
      <c r="J40" s="1194"/>
      <c r="K40" s="1194"/>
      <c r="L40" s="1194"/>
      <c r="M40" s="1194"/>
      <c r="N40" s="1194"/>
      <c r="O40" s="1194"/>
      <c r="P40" s="1194"/>
      <c r="Q40" s="1194"/>
      <c r="R40" s="1194"/>
      <c r="S40" s="1194"/>
      <c r="T40" s="1194"/>
      <c r="U40" s="1194"/>
      <c r="V40" s="1194"/>
      <c r="W40" s="1194"/>
    </row>
    <row r="41" spans="5:23" ht="27" customHeight="1">
      <c r="E41" s="1193" t="s">
        <v>739</v>
      </c>
      <c r="F41" s="1194"/>
      <c r="G41" s="1194"/>
      <c r="H41" s="1194"/>
      <c r="I41" s="1194"/>
      <c r="J41" s="1194"/>
      <c r="K41" s="1194"/>
      <c r="L41" s="1194"/>
      <c r="M41" s="1194"/>
      <c r="N41" s="1194"/>
      <c r="O41" s="1194"/>
      <c r="P41" s="1194"/>
      <c r="Q41" s="1194"/>
      <c r="R41" s="1194"/>
      <c r="S41" s="1194"/>
      <c r="T41" s="1194"/>
      <c r="U41" s="1194"/>
      <c r="V41" s="1194"/>
      <c r="W41" s="1194"/>
    </row>
    <row r="42" spans="5:23" ht="17.100000000000001" customHeight="1">
      <c r="E42" s="1193" t="s">
        <v>740</v>
      </c>
      <c r="F42" s="1194"/>
      <c r="G42" s="1194"/>
      <c r="H42" s="1194"/>
      <c r="I42" s="1194"/>
      <c r="J42" s="1194"/>
      <c r="K42" s="1194"/>
      <c r="L42" s="1194"/>
      <c r="M42" s="1194"/>
      <c r="N42" s="1194"/>
      <c r="O42" s="1194"/>
      <c r="P42" s="1194"/>
      <c r="Q42" s="1194"/>
      <c r="R42" s="1194"/>
      <c r="S42" s="1194"/>
      <c r="T42" s="1194"/>
      <c r="U42" s="1194"/>
      <c r="V42" s="1194"/>
      <c r="W42" s="1194"/>
    </row>
    <row r="43" spans="5:23" ht="15" customHeight="1">
      <c r="E43" s="793"/>
      <c r="F43" s="217"/>
      <c r="G43" s="217"/>
      <c r="H43" s="217"/>
      <c r="I43" s="217"/>
      <c r="J43" s="217"/>
      <c r="K43" s="217"/>
      <c r="L43" s="217"/>
      <c r="M43" s="217"/>
      <c r="N43" s="217"/>
      <c r="O43" s="217"/>
      <c r="P43" s="217"/>
      <c r="Q43" s="217"/>
      <c r="R43" s="217"/>
      <c r="S43" s="217"/>
      <c r="T43" s="217"/>
      <c r="U43" s="217"/>
      <c r="V43" s="217"/>
      <c r="W43" s="217"/>
    </row>
    <row r="44" spans="5:23" ht="15" customHeight="1">
      <c r="E44" s="1192" t="s">
        <v>736</v>
      </c>
      <c r="F44" s="1192"/>
      <c r="G44" s="1192"/>
      <c r="H44" s="1192"/>
      <c r="I44" s="1192"/>
      <c r="J44" s="1192"/>
      <c r="K44" s="1192"/>
      <c r="L44" s="1192"/>
      <c r="M44" s="1192"/>
      <c r="N44" s="1192"/>
      <c r="O44" s="1192"/>
      <c r="P44" s="1192"/>
      <c r="Q44" s="1192"/>
      <c r="R44" s="1192"/>
      <c r="S44" s="1192"/>
      <c r="T44" s="1192"/>
      <c r="U44" s="1192"/>
      <c r="V44" s="1192"/>
      <c r="W44" s="1192"/>
    </row>
    <row r="45" spans="5:23" ht="17.100000000000001" customHeight="1">
      <c r="E45" s="1193" t="s">
        <v>741</v>
      </c>
      <c r="F45" s="1194"/>
      <c r="G45" s="1194"/>
      <c r="H45" s="1194"/>
      <c r="I45" s="1194"/>
      <c r="J45" s="1194"/>
      <c r="K45" s="1194"/>
      <c r="L45" s="1194"/>
      <c r="M45" s="1194"/>
      <c r="N45" s="1194"/>
      <c r="O45" s="1194"/>
      <c r="P45" s="1194"/>
      <c r="Q45" s="1194"/>
      <c r="R45" s="1194"/>
      <c r="S45" s="1194"/>
      <c r="T45" s="1194"/>
      <c r="U45" s="1194"/>
      <c r="V45" s="1194"/>
      <c r="W45" s="1194"/>
    </row>
    <row r="46" spans="5:23" ht="17.100000000000001" customHeight="1">
      <c r="E46" s="1193" t="s">
        <v>742</v>
      </c>
      <c r="F46" s="1194"/>
      <c r="G46" s="1194"/>
      <c r="H46" s="1194"/>
      <c r="I46" s="1194"/>
      <c r="J46" s="1194"/>
      <c r="K46" s="1194"/>
      <c r="L46" s="1194"/>
      <c r="M46" s="1194"/>
      <c r="N46" s="1194"/>
      <c r="O46" s="1194"/>
      <c r="P46" s="1194"/>
      <c r="Q46" s="1194"/>
      <c r="R46" s="1194"/>
      <c r="S46" s="1194"/>
      <c r="T46" s="1194"/>
      <c r="U46" s="1194"/>
      <c r="V46" s="1194"/>
      <c r="W46" s="1194"/>
    </row>
  </sheetData>
  <sheetProtection password="FA9C" sheet="1" objects="1" scenarios="1" formatColumns="0" formatRows="0"/>
  <dataConsolidate leftLabels="1" link="1"/>
  <mergeCells count="69">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2:W42"/>
    <mergeCell ref="P19:Q19"/>
    <mergeCell ref="W17:W18"/>
    <mergeCell ref="O17:R17"/>
    <mergeCell ref="K17:N17"/>
    <mergeCell ref="T19:U19"/>
    <mergeCell ref="S17:V17"/>
    <mergeCell ref="T18:U18"/>
    <mergeCell ref="L18:M18"/>
    <mergeCell ref="P18:Q18"/>
    <mergeCell ref="I21:I30"/>
    <mergeCell ref="J21:J30"/>
    <mergeCell ref="E44:W44"/>
    <mergeCell ref="E45:W45"/>
    <mergeCell ref="E46:W46"/>
    <mergeCell ref="E38:W38"/>
    <mergeCell ref="E39:W39"/>
    <mergeCell ref="E40:W40"/>
    <mergeCell ref="E41:W41"/>
    <mergeCell ref="O24:O26"/>
    <mergeCell ref="D21:D31"/>
    <mergeCell ref="E21:E31"/>
    <mergeCell ref="F21:F31"/>
    <mergeCell ref="G21:G31"/>
    <mergeCell ref="H21:H30"/>
    <mergeCell ref="P27:P28"/>
    <mergeCell ref="Q27:Q28"/>
    <mergeCell ref="R27:R28"/>
    <mergeCell ref="S27:S28"/>
    <mergeCell ref="K21:K30"/>
    <mergeCell ref="L21:L23"/>
    <mergeCell ref="M21:M23"/>
    <mergeCell ref="N21:N23"/>
    <mergeCell ref="O21:O23"/>
    <mergeCell ref="L27:L29"/>
    <mergeCell ref="M27:M29"/>
    <mergeCell ref="N27:N29"/>
    <mergeCell ref="O27:O29"/>
    <mergeCell ref="L24:L26"/>
    <mergeCell ref="M24:M26"/>
    <mergeCell ref="N24:N26"/>
    <mergeCell ref="P21:P22"/>
    <mergeCell ref="Q21:Q22"/>
    <mergeCell ref="R21:R22"/>
    <mergeCell ref="S21:S22"/>
    <mergeCell ref="Q24:Q25"/>
    <mergeCell ref="R24:R25"/>
    <mergeCell ref="S24:S25"/>
    <mergeCell ref="P24:P2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4:G25 K24:K25 O24:O25 S24:S25 G27:G28 K27:K28 O27:O28 S27:S28"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9" xr:uid="{00000000-0002-0000-06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F24:F25 F27:F28" xr:uid="{00000000-0002-0000-0600-000002000000}"/>
    <dataValidation type="textLength" operator="lessThanOrEqual" allowBlank="1" showInputMessage="1" showErrorMessage="1" errorTitle="Ошибка" error="Допускается ввод не более 900 символов!" sqref="V21:W21 R21:R22 J21 J24:J25 R24:R25 V24:W24 J27:J28 R27:R28 V27:W27" xr:uid="{00000000-0002-0000-0600-000003000000}">
      <formula1>900</formula1>
    </dataValidation>
    <dataValidation type="list" allowBlank="1" showInputMessage="1" showErrorMessage="1" errorTitle="Ошибка" error="Выберите значение из списка" prompt="Выберите значение из списка" sqref="E24:E25 E27:E28" xr:uid="{00000000-0002-0000-0600-000004000000}">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10" t="s">
        <v>491</v>
      </c>
      <c r="G2" s="1211"/>
      <c r="H2" s="1212"/>
      <c r="I2" s="641"/>
    </row>
    <row r="3" spans="1:14" ht="3" customHeight="1"/>
    <row r="4" spans="1:14" s="571" customFormat="1" ht="11.25">
      <c r="A4" s="591"/>
      <c r="B4" s="591"/>
      <c r="C4" s="591"/>
      <c r="D4" s="591"/>
      <c r="F4" s="1156" t="s">
        <v>454</v>
      </c>
      <c r="G4" s="1156"/>
      <c r="H4" s="1156"/>
      <c r="I4" s="1213" t="s">
        <v>455</v>
      </c>
      <c r="J4" s="591"/>
      <c r="K4" s="591"/>
      <c r="L4" s="591"/>
      <c r="M4" s="591"/>
      <c r="N4" s="591"/>
    </row>
    <row r="5" spans="1:14" s="571" customFormat="1" ht="11.25" customHeight="1">
      <c r="A5" s="591"/>
      <c r="B5" s="591"/>
      <c r="C5" s="591"/>
      <c r="D5" s="591"/>
      <c r="F5" s="607" t="s">
        <v>92</v>
      </c>
      <c r="G5" s="619" t="s">
        <v>457</v>
      </c>
      <c r="H5" s="606" t="s">
        <v>442</v>
      </c>
      <c r="I5" s="1213"/>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17.12.2019</v>
      </c>
      <c r="I7" s="582" t="s">
        <v>493</v>
      </c>
      <c r="J7" s="616"/>
      <c r="K7" s="591"/>
      <c r="L7" s="591"/>
      <c r="M7" s="591"/>
      <c r="N7" s="591"/>
    </row>
    <row r="8" spans="1:14" s="571" customFormat="1" ht="45">
      <c r="A8" s="1214">
        <v>1</v>
      </c>
      <c r="B8" s="591"/>
      <c r="C8" s="591"/>
      <c r="D8" s="591"/>
      <c r="F8" s="617" t="e">
        <f ca="1">"2." &amp;mergeValue(A8)</f>
        <v>#NAME?</v>
      </c>
      <c r="G8" s="633" t="s">
        <v>494</v>
      </c>
      <c r="H8" s="605"/>
      <c r="I8" s="582" t="s">
        <v>589</v>
      </c>
      <c r="J8" s="616"/>
      <c r="K8" s="591"/>
      <c r="L8" s="591"/>
      <c r="M8" s="591"/>
      <c r="N8" s="591"/>
    </row>
    <row r="9" spans="1:14" s="571" customFormat="1" ht="22.5">
      <c r="A9" s="1214"/>
      <c r="B9" s="591"/>
      <c r="C9" s="591"/>
      <c r="D9" s="591"/>
      <c r="F9" s="617" t="e">
        <f ca="1">"3." &amp;mergeValue(A9)</f>
        <v>#NAME?</v>
      </c>
      <c r="G9" s="633" t="s">
        <v>495</v>
      </c>
      <c r="H9" s="605"/>
      <c r="I9" s="582" t="s">
        <v>587</v>
      </c>
      <c r="J9" s="616"/>
      <c r="K9" s="591"/>
      <c r="L9" s="591"/>
      <c r="M9" s="591"/>
      <c r="N9" s="591"/>
    </row>
    <row r="10" spans="1:14" s="571" customFormat="1" ht="22.5">
      <c r="A10" s="1214"/>
      <c r="B10" s="591"/>
      <c r="C10" s="591"/>
      <c r="D10" s="591"/>
      <c r="F10" s="617" t="e">
        <f ca="1">"4."&amp;mergeValue(A10)</f>
        <v>#NAME?</v>
      </c>
      <c r="G10" s="633" t="s">
        <v>496</v>
      </c>
      <c r="H10" s="606" t="s">
        <v>458</v>
      </c>
      <c r="I10" s="582"/>
      <c r="J10" s="616"/>
      <c r="K10" s="591"/>
      <c r="L10" s="591"/>
      <c r="M10" s="591"/>
      <c r="N10" s="591"/>
    </row>
    <row r="11" spans="1:14" s="571" customFormat="1" ht="18.75">
      <c r="A11" s="1214"/>
      <c r="B11" s="1214">
        <v>1</v>
      </c>
      <c r="C11" s="624"/>
      <c r="D11" s="624"/>
      <c r="F11" s="617" t="e">
        <f ca="1">"4."&amp;mergeValue(A11) &amp;"."&amp;mergeValue(B11)</f>
        <v>#NAME?</v>
      </c>
      <c r="G11" s="612" t="s">
        <v>591</v>
      </c>
      <c r="H11" s="605" t="str">
        <f>IF(region_name="","",region_name)</f>
        <v>Псковская область</v>
      </c>
      <c r="I11" s="582" t="s">
        <v>499</v>
      </c>
      <c r="J11" s="616"/>
      <c r="K11" s="591"/>
      <c r="L11" s="591"/>
      <c r="M11" s="591"/>
      <c r="N11" s="591"/>
    </row>
    <row r="12" spans="1:14" s="571" customFormat="1" ht="22.5">
      <c r="A12" s="1214"/>
      <c r="B12" s="1214"/>
      <c r="C12" s="1214">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214"/>
      <c r="B13" s="1214"/>
      <c r="C13" s="1214"/>
      <c r="D13" s="624">
        <v>1</v>
      </c>
      <c r="F13" s="617" t="e">
        <f ca="1">"4."&amp;mergeValue(A13) &amp;"."&amp;mergeValue(B13)&amp;"."&amp;mergeValue(C13)&amp;"."&amp;mergeValue(D13)</f>
        <v>#NAME?</v>
      </c>
      <c r="G13" s="634" t="s">
        <v>498</v>
      </c>
      <c r="H13" s="605"/>
      <c r="I13" s="1215" t="s">
        <v>590</v>
      </c>
      <c r="J13" s="616"/>
      <c r="K13" s="591"/>
      <c r="L13" s="591"/>
      <c r="M13" s="591"/>
      <c r="N13" s="591"/>
    </row>
    <row r="14" spans="1:14" s="571" customFormat="1" ht="18.75">
      <c r="A14" s="1214"/>
      <c r="B14" s="1214"/>
      <c r="C14" s="1214"/>
      <c r="D14" s="624"/>
      <c r="F14" s="620"/>
      <c r="G14" s="551" t="s">
        <v>4</v>
      </c>
      <c r="H14" s="625"/>
      <c r="I14" s="1215"/>
      <c r="J14" s="616"/>
      <c r="K14" s="591"/>
      <c r="L14" s="591"/>
      <c r="M14" s="591"/>
      <c r="N14" s="591"/>
    </row>
    <row r="15" spans="1:14" s="571" customFormat="1" ht="18.75">
      <c r="A15" s="1214"/>
      <c r="B15" s="1214"/>
      <c r="C15" s="624"/>
      <c r="D15" s="624"/>
      <c r="F15" s="635"/>
      <c r="G15" s="578" t="s">
        <v>403</v>
      </c>
      <c r="H15" s="636"/>
      <c r="I15" s="637"/>
      <c r="J15" s="616"/>
      <c r="K15" s="591"/>
      <c r="L15" s="591"/>
      <c r="M15" s="591"/>
      <c r="N15" s="591"/>
    </row>
    <row r="16" spans="1:14" s="571" customFormat="1" ht="18.75">
      <c r="A16" s="1214"/>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9" t="s">
        <v>592</v>
      </c>
      <c r="H19" s="1209"/>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42" t="s">
        <v>630</v>
      </c>
      <c r="M5" s="1242"/>
      <c r="N5" s="1242"/>
      <c r="O5" s="1242"/>
      <c r="P5" s="1242"/>
      <c r="Q5" s="1242"/>
      <c r="R5" s="1242"/>
      <c r="S5" s="1242"/>
      <c r="T5" s="1242"/>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9" t="str">
        <f>IF(NameOrPr_ch="",IF(NameOrPr="","",NameOrPr),NameOrPr_ch)</f>
        <v>Государственный комитет Псковской области по тарифам и энергетике</v>
      </c>
      <c r="P7" s="1219"/>
      <c r="Q7" s="1219"/>
      <c r="R7" s="1219"/>
      <c r="S7" s="1219"/>
      <c r="T7" s="1219"/>
      <c r="U7" s="583"/>
      <c r="V7" s="583"/>
      <c r="W7" s="520"/>
      <c r="X7" s="591"/>
      <c r="Y7" s="591"/>
      <c r="Z7" s="591"/>
      <c r="AA7" s="591"/>
      <c r="AB7" s="591"/>
    </row>
    <row r="8" spans="1:28" s="571" customFormat="1" ht="18.75">
      <c r="A8" s="591"/>
      <c r="B8" s="591"/>
      <c r="C8" s="591"/>
      <c r="D8" s="591"/>
      <c r="E8" s="591"/>
      <c r="F8" s="591"/>
      <c r="G8" s="591"/>
      <c r="H8" s="591"/>
      <c r="L8" s="500"/>
      <c r="M8" s="618" t="s">
        <v>595</v>
      </c>
      <c r="N8" s="667"/>
      <c r="O8" s="1219" t="str">
        <f>IF(datePr_ch="",IF(datePr="","",datePr),datePr_ch)</f>
        <v>11.12.2019</v>
      </c>
      <c r="P8" s="1219"/>
      <c r="Q8" s="1219"/>
      <c r="R8" s="1219"/>
      <c r="S8" s="1219"/>
      <c r="T8" s="1219"/>
      <c r="U8" s="583"/>
      <c r="V8" s="583"/>
      <c r="W8" s="520"/>
      <c r="X8" s="591"/>
      <c r="Y8" s="591"/>
      <c r="Z8" s="591"/>
      <c r="AA8" s="591"/>
      <c r="AB8" s="591"/>
    </row>
    <row r="9" spans="1:28" s="571" customFormat="1" ht="18.75">
      <c r="A9" s="591"/>
      <c r="B9" s="591"/>
      <c r="C9" s="591"/>
      <c r="D9" s="591"/>
      <c r="E9" s="591"/>
      <c r="F9" s="591"/>
      <c r="G9" s="591"/>
      <c r="H9" s="591"/>
      <c r="L9" s="553"/>
      <c r="M9" s="618" t="s">
        <v>594</v>
      </c>
      <c r="N9" s="667"/>
      <c r="O9" s="1219" t="str">
        <f>IF(numberPr_ch="",IF(numberPr="","",numberPr),numberPr_ch)</f>
        <v>№223-т от 11.12.2019; №247-т от 17.12.2019</v>
      </c>
      <c r="P9" s="1219"/>
      <c r="Q9" s="1219"/>
      <c r="R9" s="1219"/>
      <c r="S9" s="1219"/>
      <c r="T9" s="1219"/>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9" t="str">
        <f>IF(IstPub_ch="",IF(IstPub="","",IstPub),IstPub_ch)</f>
        <v>http://tarif.pskov.ru/deystvuyushchie-tarify/teplosnabzhenie</v>
      </c>
      <c r="P10" s="1219"/>
      <c r="Q10" s="1219"/>
      <c r="R10" s="1219"/>
      <c r="S10" s="1219"/>
      <c r="T10" s="1219"/>
      <c r="U10" s="583"/>
      <c r="V10" s="583"/>
      <c r="W10" s="520"/>
      <c r="X10" s="591"/>
      <c r="Y10" s="591"/>
      <c r="Z10" s="591"/>
      <c r="AA10" s="591"/>
      <c r="AB10" s="591"/>
    </row>
    <row r="11" spans="1:28" s="571" customFormat="1" ht="11.25" hidden="1">
      <c r="A11" s="591"/>
      <c r="B11" s="591"/>
      <c r="C11" s="591"/>
      <c r="D11" s="591"/>
      <c r="E11" s="591"/>
      <c r="F11" s="591"/>
      <c r="G11" s="591"/>
      <c r="H11" s="591"/>
      <c r="L11" s="1243"/>
      <c r="M11" s="1243"/>
      <c r="N11" s="567"/>
      <c r="O11" s="583"/>
      <c r="P11" s="583"/>
      <c r="Q11" s="583"/>
      <c r="R11" s="583"/>
      <c r="S11" s="583"/>
      <c r="T11" s="583"/>
      <c r="U11" s="589" t="s">
        <v>373</v>
      </c>
      <c r="X11" s="591"/>
      <c r="Y11" s="591"/>
      <c r="Z11" s="591"/>
      <c r="AA11" s="591"/>
      <c r="AB11" s="591"/>
    </row>
    <row r="12" spans="1:28">
      <c r="J12" s="530"/>
      <c r="K12" s="530"/>
      <c r="L12" s="525"/>
      <c r="M12" s="525"/>
      <c r="N12" s="503"/>
      <c r="O12" s="1220"/>
      <c r="P12" s="1220"/>
      <c r="Q12" s="1220"/>
      <c r="R12" s="1220"/>
      <c r="S12" s="1220"/>
      <c r="T12" s="1220"/>
      <c r="U12" s="1220"/>
    </row>
    <row r="13" spans="1:28">
      <c r="J13" s="530"/>
      <c r="K13" s="530"/>
      <c r="L13" s="1156" t="s">
        <v>454</v>
      </c>
      <c r="M13" s="1156"/>
      <c r="N13" s="1156"/>
      <c r="O13" s="1156"/>
      <c r="P13" s="1156"/>
      <c r="Q13" s="1156"/>
      <c r="R13" s="1156"/>
      <c r="S13" s="1156"/>
      <c r="T13" s="1156"/>
      <c r="U13" s="1156"/>
      <c r="V13" s="1156"/>
      <c r="W13" s="1156" t="s">
        <v>455</v>
      </c>
    </row>
    <row r="14" spans="1:28" ht="14.25" customHeight="1">
      <c r="J14" s="530"/>
      <c r="K14" s="530"/>
      <c r="L14" s="1226" t="s">
        <v>92</v>
      </c>
      <c r="M14" s="1226" t="s">
        <v>638</v>
      </c>
      <c r="N14" s="662"/>
      <c r="O14" s="1227" t="s">
        <v>640</v>
      </c>
      <c r="P14" s="1228"/>
      <c r="Q14" s="1228"/>
      <c r="R14" s="1228"/>
      <c r="S14" s="1228"/>
      <c r="T14" s="1229"/>
      <c r="U14" s="1237" t="s">
        <v>341</v>
      </c>
      <c r="V14" s="1223" t="s">
        <v>275</v>
      </c>
      <c r="W14" s="1156"/>
    </row>
    <row r="15" spans="1:28" ht="14.25" customHeight="1">
      <c r="J15" s="530"/>
      <c r="K15" s="530"/>
      <c r="L15" s="1226"/>
      <c r="M15" s="1226"/>
      <c r="N15" s="663"/>
      <c r="O15" s="1232" t="s">
        <v>604</v>
      </c>
      <c r="P15" s="1230" t="s">
        <v>271</v>
      </c>
      <c r="Q15" s="1231"/>
      <c r="R15" s="1234" t="s">
        <v>653</v>
      </c>
      <c r="S15" s="1235"/>
      <c r="T15" s="1236"/>
      <c r="U15" s="1238"/>
      <c r="V15" s="1224"/>
      <c r="W15" s="1156"/>
    </row>
    <row r="16" spans="1:28" ht="33.75" customHeight="1">
      <c r="J16" s="530"/>
      <c r="K16" s="530"/>
      <c r="L16" s="1226"/>
      <c r="M16" s="1226"/>
      <c r="N16" s="664"/>
      <c r="O16" s="1233"/>
      <c r="P16" s="536" t="s">
        <v>605</v>
      </c>
      <c r="Q16" s="536" t="s">
        <v>6</v>
      </c>
      <c r="R16" s="537" t="s">
        <v>274</v>
      </c>
      <c r="S16" s="1221" t="s">
        <v>273</v>
      </c>
      <c r="T16" s="1222"/>
      <c r="U16" s="1239"/>
      <c r="V16" s="1225"/>
      <c r="W16" s="1156"/>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4">
        <f ca="1">OFFSET(S17,0,-1)+1</f>
        <v>7</v>
      </c>
      <c r="T17" s="1244"/>
      <c r="U17" s="649">
        <f ca="1">OFFSET(U17,0,-2)+1</f>
        <v>8</v>
      </c>
      <c r="V17" s="650">
        <f ca="1">OFFSET(V17,0,-1)</f>
        <v>8</v>
      </c>
      <c r="W17" s="649">
        <f ca="1">OFFSET(W17,0,-1)+1</f>
        <v>9</v>
      </c>
    </row>
    <row r="18" spans="1:28" ht="22.5">
      <c r="A18" s="1245">
        <v>1</v>
      </c>
      <c r="B18" s="848"/>
      <c r="C18" s="848"/>
      <c r="D18" s="848"/>
      <c r="E18" s="849"/>
      <c r="F18" s="850"/>
      <c r="G18" s="850"/>
      <c r="H18" s="850"/>
      <c r="I18" s="851"/>
      <c r="J18" s="846"/>
      <c r="K18" s="853"/>
      <c r="L18" s="594" t="e">
        <f ca="1">mergeValue(A18)</f>
        <v>#NAME?</v>
      </c>
      <c r="M18" s="642" t="s">
        <v>20</v>
      </c>
      <c r="N18" s="647"/>
      <c r="O18" s="1246"/>
      <c r="P18" s="1246"/>
      <c r="Q18" s="1246"/>
      <c r="R18" s="1246"/>
      <c r="S18" s="1246"/>
      <c r="T18" s="1246"/>
      <c r="U18" s="1246"/>
      <c r="V18" s="1246"/>
      <c r="W18" s="631" t="s">
        <v>476</v>
      </c>
      <c r="Y18" s="590"/>
      <c r="Z18" s="590" t="str">
        <f t="shared" ref="Z18:Z31" si="0">IF(M18="","",M18 )</f>
        <v>Наименование тарифа</v>
      </c>
      <c r="AA18" s="590"/>
      <c r="AB18" s="590"/>
    </row>
    <row r="19" spans="1:28" ht="22.5">
      <c r="A19" s="1245"/>
      <c r="B19" s="1245">
        <v>1</v>
      </c>
      <c r="C19" s="848"/>
      <c r="D19" s="848"/>
      <c r="E19" s="850"/>
      <c r="F19" s="850"/>
      <c r="G19" s="850"/>
      <c r="H19" s="850"/>
      <c r="I19" s="845"/>
      <c r="J19" s="844"/>
      <c r="K19" s="847"/>
      <c r="L19" s="594" t="e">
        <f ca="1">mergeValue(A19) &amp;"."&amp; mergeValue(B19)</f>
        <v>#NAME?</v>
      </c>
      <c r="M19" s="547" t="s">
        <v>16</v>
      </c>
      <c r="N19" s="647"/>
      <c r="O19" s="1246"/>
      <c r="P19" s="1246"/>
      <c r="Q19" s="1246"/>
      <c r="R19" s="1246"/>
      <c r="S19" s="1246"/>
      <c r="T19" s="1246"/>
      <c r="U19" s="1246"/>
      <c r="V19" s="1246"/>
      <c r="W19" s="631" t="s">
        <v>477</v>
      </c>
      <c r="Y19" s="590"/>
      <c r="Z19" s="590" t="str">
        <f t="shared" si="0"/>
        <v>Территория действия тарифа</v>
      </c>
      <c r="AA19" s="590"/>
      <c r="AB19" s="590"/>
    </row>
    <row r="20" spans="1:28" ht="22.5">
      <c r="A20" s="1245"/>
      <c r="B20" s="1245"/>
      <c r="C20" s="1245">
        <v>1</v>
      </c>
      <c r="D20" s="848"/>
      <c r="E20" s="850"/>
      <c r="F20" s="850"/>
      <c r="G20" s="850"/>
      <c r="H20" s="850"/>
      <c r="I20" s="852"/>
      <c r="J20" s="844"/>
      <c r="K20" s="847"/>
      <c r="L20" s="594" t="e">
        <f ca="1">mergeValue(A20) &amp;"."&amp; mergeValue(B20)&amp;"."&amp; mergeValue(C20)</f>
        <v>#NAME?</v>
      </c>
      <c r="M20" s="548" t="s">
        <v>7</v>
      </c>
      <c r="N20" s="647"/>
      <c r="O20" s="1246"/>
      <c r="P20" s="1246"/>
      <c r="Q20" s="1246"/>
      <c r="R20" s="1246"/>
      <c r="S20" s="1246"/>
      <c r="T20" s="1246"/>
      <c r="U20" s="1246"/>
      <c r="V20" s="1246"/>
      <c r="W20" s="631" t="s">
        <v>632</v>
      </c>
      <c r="Y20" s="590"/>
      <c r="Z20" s="590" t="str">
        <f t="shared" si="0"/>
        <v xml:space="preserve">Наименование системы теплоснабжения </v>
      </c>
      <c r="AA20" s="590"/>
      <c r="AB20" s="590"/>
    </row>
    <row r="21" spans="1:28" ht="22.5">
      <c r="A21" s="1245"/>
      <c r="B21" s="1245"/>
      <c r="C21" s="1245"/>
      <c r="D21" s="1245">
        <v>1</v>
      </c>
      <c r="E21" s="850"/>
      <c r="F21" s="850"/>
      <c r="G21" s="850"/>
      <c r="H21" s="850"/>
      <c r="I21" s="852"/>
      <c r="J21" s="844"/>
      <c r="K21" s="847"/>
      <c r="L21" s="594" t="e">
        <f ca="1">mergeValue(A21) &amp;"."&amp; mergeValue(B21)&amp;"."&amp; mergeValue(C21)&amp;"."&amp; mergeValue(D21)</f>
        <v>#NAME?</v>
      </c>
      <c r="M21" s="549" t="s">
        <v>22</v>
      </c>
      <c r="N21" s="647"/>
      <c r="O21" s="1246"/>
      <c r="P21" s="1246"/>
      <c r="Q21" s="1246"/>
      <c r="R21" s="1246"/>
      <c r="S21" s="1246"/>
      <c r="T21" s="1246"/>
      <c r="U21" s="1246"/>
      <c r="V21" s="1246"/>
      <c r="W21" s="631" t="s">
        <v>633</v>
      </c>
      <c r="Y21" s="590"/>
      <c r="Z21" s="590" t="str">
        <f t="shared" si="0"/>
        <v xml:space="preserve">Источник тепловой энергии  </v>
      </c>
      <c r="AA21" s="590"/>
      <c r="AB21" s="590"/>
    </row>
    <row r="22" spans="1:28" ht="101.25">
      <c r="A22" s="1245"/>
      <c r="B22" s="1245"/>
      <c r="C22" s="1245"/>
      <c r="D22" s="1245"/>
      <c r="E22" s="1245">
        <v>1</v>
      </c>
      <c r="F22" s="850"/>
      <c r="G22" s="850"/>
      <c r="H22" s="848">
        <v>1</v>
      </c>
      <c r="I22" s="1245">
        <v>1</v>
      </c>
      <c r="J22" s="850"/>
      <c r="K22" s="855"/>
      <c r="L22" s="594" t="e">
        <f ca="1">mergeValue(A22) &amp;"."&amp; mergeValue(B22)&amp;"."&amp; mergeValue(C22)&amp;"."&amp; mergeValue(D22)&amp;"."&amp; mergeValue(E22)</f>
        <v>#NAME?</v>
      </c>
      <c r="M22" s="555" t="s">
        <v>9</v>
      </c>
      <c r="N22" s="647"/>
      <c r="O22" s="1247"/>
      <c r="P22" s="1247"/>
      <c r="Q22" s="1247"/>
      <c r="R22" s="1247"/>
      <c r="S22" s="1247"/>
      <c r="T22" s="1247"/>
      <c r="U22" s="1247"/>
      <c r="V22" s="1247"/>
      <c r="W22" s="631" t="s">
        <v>637</v>
      </c>
      <c r="Y22" s="590"/>
      <c r="Z22" s="590" t="str">
        <f t="shared" si="0"/>
        <v>Схема подключения теплопотребляющей установки к коллектору источника тепловой энергии</v>
      </c>
      <c r="AA22" s="590"/>
      <c r="AB22" s="590"/>
    </row>
    <row r="23" spans="1:28" ht="90">
      <c r="A23" s="1245"/>
      <c r="B23" s="1245"/>
      <c r="C23" s="1245"/>
      <c r="D23" s="1245"/>
      <c r="E23" s="1245"/>
      <c r="F23" s="1245">
        <v>1</v>
      </c>
      <c r="G23" s="848"/>
      <c r="H23" s="848"/>
      <c r="I23" s="1245"/>
      <c r="J23" s="1245">
        <v>1</v>
      </c>
      <c r="K23" s="856"/>
      <c r="L23" s="594" t="e">
        <f ca="1">mergeValue(A23) &amp;"."&amp; mergeValue(B23)&amp;"."&amp; mergeValue(C23)&amp;"."&amp; mergeValue(D23)&amp;"."&amp; mergeValue(E23)&amp;"."&amp; mergeValue(F23)</f>
        <v>#NAME?</v>
      </c>
      <c r="M23" s="556" t="s">
        <v>10</v>
      </c>
      <c r="N23" s="647"/>
      <c r="O23" s="1248"/>
      <c r="P23" s="1249"/>
      <c r="Q23" s="1249"/>
      <c r="R23" s="1249"/>
      <c r="S23" s="1249"/>
      <c r="T23" s="1249"/>
      <c r="U23" s="1249"/>
      <c r="V23" s="1250"/>
      <c r="W23" s="631" t="s">
        <v>635</v>
      </c>
      <c r="Y23" s="590"/>
      <c r="Z23" s="590" t="str">
        <f t="shared" si="0"/>
        <v>Группа потребителей</v>
      </c>
      <c r="AA23" s="590"/>
      <c r="AB23" s="590"/>
    </row>
    <row r="24" spans="1:28" ht="189" customHeight="1">
      <c r="A24" s="1245"/>
      <c r="B24" s="1245"/>
      <c r="C24" s="1245"/>
      <c r="D24" s="1245"/>
      <c r="E24" s="1245"/>
      <c r="F24" s="1245"/>
      <c r="G24" s="848">
        <v>1</v>
      </c>
      <c r="H24" s="848"/>
      <c r="I24" s="1245"/>
      <c r="J24" s="1245"/>
      <c r="K24" s="856">
        <v>1</v>
      </c>
      <c r="L24" s="594" t="e">
        <f ca="1">mergeValue(A24) &amp;"."&amp; mergeValue(B24)&amp;"."&amp; mergeValue(C24)&amp;"."&amp; mergeValue(D24)&amp;"."&amp; mergeValue(E24)&amp;"."&amp; mergeValue(F24)&amp;"."&amp; mergeValue(G24)</f>
        <v>#NAME?</v>
      </c>
      <c r="M24" s="1070"/>
      <c r="N24" s="647"/>
      <c r="O24" s="563"/>
      <c r="P24" s="563"/>
      <c r="Q24" s="1095"/>
      <c r="R24" s="1240"/>
      <c r="S24" s="1241" t="s">
        <v>84</v>
      </c>
      <c r="T24" s="1240"/>
      <c r="U24" s="1241" t="s">
        <v>85</v>
      </c>
      <c r="V24" s="563"/>
      <c r="W24" s="1216" t="s">
        <v>654</v>
      </c>
      <c r="X24" s="586" t="e">
        <f ca="1">strCheckDate(O25:V25)</f>
        <v>#NAME?</v>
      </c>
      <c r="Y24" s="590"/>
      <c r="Z24" s="590" t="str">
        <f t="shared" si="0"/>
        <v/>
      </c>
      <c r="AA24" s="590"/>
      <c r="AB24" s="590"/>
    </row>
    <row r="25" spans="1:28" ht="11.25" hidden="1" customHeight="1">
      <c r="A25" s="1245"/>
      <c r="B25" s="1245"/>
      <c r="C25" s="1245"/>
      <c r="D25" s="1245"/>
      <c r="E25" s="1245"/>
      <c r="F25" s="1245"/>
      <c r="G25" s="848"/>
      <c r="H25" s="848"/>
      <c r="I25" s="1245"/>
      <c r="J25" s="1245"/>
      <c r="K25" s="856"/>
      <c r="L25" s="601"/>
      <c r="M25" s="647"/>
      <c r="N25" s="647"/>
      <c r="O25" s="563"/>
      <c r="P25" s="563"/>
      <c r="Q25" s="585" t="str">
        <f>R24 &amp; "-" &amp; T24</f>
        <v>-</v>
      </c>
      <c r="R25" s="1240"/>
      <c r="S25" s="1241"/>
      <c r="T25" s="1240"/>
      <c r="U25" s="1241"/>
      <c r="V25" s="563"/>
      <c r="W25" s="1217"/>
      <c r="Y25" s="590"/>
      <c r="Z25" s="590" t="str">
        <f t="shared" si="0"/>
        <v/>
      </c>
      <c r="AA25" s="590"/>
      <c r="AB25" s="590"/>
    </row>
    <row r="26" spans="1:28" ht="15" customHeight="1">
      <c r="A26" s="1245"/>
      <c r="B26" s="1245"/>
      <c r="C26" s="1245"/>
      <c r="D26" s="1245"/>
      <c r="E26" s="1245"/>
      <c r="F26" s="1245"/>
      <c r="G26" s="850"/>
      <c r="H26" s="848"/>
      <c r="I26" s="1245"/>
      <c r="J26" s="1245"/>
      <c r="K26" s="855"/>
      <c r="L26" s="539"/>
      <c r="M26" s="558" t="s">
        <v>25</v>
      </c>
      <c r="N26" s="565"/>
      <c r="O26" s="565"/>
      <c r="P26" s="565"/>
      <c r="Q26" s="565"/>
      <c r="R26" s="565"/>
      <c r="S26" s="565"/>
      <c r="T26" s="565"/>
      <c r="U26" s="565"/>
      <c r="V26" s="561"/>
      <c r="W26" s="1218"/>
      <c r="Y26" s="590"/>
      <c r="Z26" s="590" t="str">
        <f t="shared" si="0"/>
        <v>Добавить вид теплоносителя (параметры теплоносителя)</v>
      </c>
      <c r="AA26" s="590"/>
      <c r="AB26" s="590"/>
    </row>
    <row r="27" spans="1:28" ht="15" customHeight="1">
      <c r="A27" s="1245"/>
      <c r="B27" s="1245"/>
      <c r="C27" s="1245"/>
      <c r="D27" s="1245"/>
      <c r="E27" s="1245"/>
      <c r="F27" s="850"/>
      <c r="G27" s="850"/>
      <c r="H27" s="848"/>
      <c r="I27" s="1245"/>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5"/>
      <c r="B28" s="1245"/>
      <c r="C28" s="1245"/>
      <c r="D28" s="1245"/>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5"/>
      <c r="B29" s="1245"/>
      <c r="C29" s="1245"/>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5"/>
      <c r="B30" s="1245"/>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5"/>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9" t="s">
        <v>631</v>
      </c>
      <c r="N34" s="1209"/>
      <c r="O34" s="1209"/>
      <c r="P34" s="1209"/>
      <c r="Q34" s="1209"/>
      <c r="R34" s="1209"/>
      <c r="S34" s="1209"/>
      <c r="T34" s="1209"/>
      <c r="U34" s="1209"/>
      <c r="V34" s="1209"/>
      <c r="W34" s="1209"/>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HP</cp:lastModifiedBy>
  <cp:lastPrinted>2013-08-29T08:11:20Z</cp:lastPrinted>
  <dcterms:created xsi:type="dcterms:W3CDTF">2004-05-21T07:18:45Z</dcterms:created>
  <dcterms:modified xsi:type="dcterms:W3CDTF">2019-12-20T08:07:47Z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