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xlsBook"/>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тарифов'!$E$20:$W$32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потр'!$M$18:$AD$72</definedName>
    <definedName name="checkCell_List06_13_double_date">'Форма 4.2.1 | Т-ТЭ | потр'!$AE$18:$AE$72</definedName>
    <definedName name="checkCell_List06_13_unique_t">'Форма 4.2.1 | Т-ТЭ | потр'!$M$18:$M$72</definedName>
    <definedName name="checkCell_List06_13_unique_t1">'Форма 4.2.1 | Т-ТЭ | потр'!$AF$18:$AF$72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4.7'!$D$10:$G$20</definedName>
    <definedName name="checkCells_List05_1">'Форма 1.0.1 | Т-ТЭ | &gt;=25МВт'!$F$7:$I$17</definedName>
    <definedName name="checkCells_List05_10">'Форма 1.0.1 | Т-подкл'!$F$7:$I$17</definedName>
    <definedName name="checkCells_List05_11">'Форма 1.0.1 | Форма 4.7'!$F$7:$I$25</definedName>
    <definedName name="checkCells_List05_13">'Форма 1.0.1 | Т-ТЭ | потр'!$F$7:$I$25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4.7'!$F$12:$G$20</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REESTR_DS!$B$2:$B$5</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тарифов'!$K$20:$K$32</definedName>
    <definedName name="flagSource">'Перечень тарифов'!$S$20:$S$32</definedName>
    <definedName name="flagST">'Перечень тарифов'!$O$20:$O$32</definedName>
    <definedName name="flagTN">'Форма 4.2.4 | Т-подкл'!$N$18:$N$31</definedName>
    <definedName name="flagTS">'Форма 4.2.4 | Т-подкл'!$R$18:$R$31</definedName>
    <definedName name="flagTwoTariff">'Перечень тарифов'!$G$20:$G$32</definedName>
    <definedName name="flagUsedTer_List01">Территории!$P$11:$P$21</definedName>
    <definedName name="group_rates">'Перечень тарифов'!$E$20:$E$32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REESTR_MO!$A$2:$D$138</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потр'!$O$18:$O$72</definedName>
    <definedName name="List06_13_MC2">'Форма 4.2.1 | Т-ТЭ | потр'!$AC$18:$AC$72</definedName>
    <definedName name="List06_13_note">'Форма 4.2.1 | Т-ТЭ | потр'!$AD$18:$AD$72</definedName>
    <definedName name="List06_13_Period">'Форма 4.2.1 | Т-ТЭ | потр'!$O$18:$U$72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4.7'!$F$12:$F$20</definedName>
    <definedName name="List11_note">'Форма 4.7'!$G$10:$G$20</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тарифов'!$N$20:$N$32</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тарифов'!$J$20:$J$32</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4.7'!$E$12:$E$14</definedName>
    <definedName name="pCng_List11_2">'Форма 4.7'!$E$16:$E$17</definedName>
    <definedName name="pCng_List11_3">'Форма 4.7'!$E$19:$E$20</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Комментарии!$C$11:$C$14</definedName>
    <definedName name="pDel_List01_0">Территории!$C$11:$C$21</definedName>
    <definedName name="pDel_List01_1">Территории!$F$11:$F$21</definedName>
    <definedName name="pDel_List01_2">Территории!$I$11:$I$21</definedName>
    <definedName name="pDel_List02">'Перечень тарифов'!$C$20:$C$32</definedName>
    <definedName name="pDel_List02_1">'Перечень тарифов'!$H$20:$H$32</definedName>
    <definedName name="pDel_List02_2">'Перечень тарифов'!$L$20:$L$32</definedName>
    <definedName name="pDel_List02_3">'Перечень тарифов'!$P$20:$P$32</definedName>
    <definedName name="pDel_List02_4">'Перечень тарифов'!$T$20:$T$32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потр'!$K$18:$K$72</definedName>
    <definedName name="pDel_List06_13_2">'Форма 4.2.1 | Т-ТЭ | потр'!$J$18:$J$72</definedName>
    <definedName name="pDel_List06_13_3">'Форма 4.2.1 | Т-ТЭ | потр'!$I$18:$I$72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4.7'!$C$12:$C$14</definedName>
    <definedName name="pDel_List11_2">'Форма 4.7'!$C$16:$C$17</definedName>
    <definedName name="pDel_List11_3">'Форма 4.7'!$C$19:$C$20</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Комментарии!$E$14</definedName>
    <definedName name="pIns_List01_0">Территории!$E$21</definedName>
    <definedName name="pIns_List02">'Перечень тарифов'!$E$32</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потр'!$AC$13:$AC$72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4.7'!$E$14</definedName>
    <definedName name="pIns_List11_2">'Форма 4.7'!$E$17</definedName>
    <definedName name="pIns_List11_3">'Форма 4.7'!$E$20</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REESTR_ORG!$A$2:$J$74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тарифов'!$R$20:$R$32</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тарифов'!$W$20:$W$32</definedName>
    <definedName name="warmSource">'Перечень тарифов'!$V$20:$V$32</definedName>
    <definedName name="year_list">TEHSHEET!$C$2:$C$6</definedName>
    <definedName name="year_list1">TEHSHEET!$B$2:$B$27</definedName>
  </definedNames>
  <calcPr calcId="124519"/>
</workbook>
</file>

<file path=xl/calcChain.xml><?xml version="1.0" encoding="utf-8"?>
<calcChain xmlns="http://schemas.openxmlformats.org/spreadsheetml/2006/main">
  <c r="O7" i="642"/>
  <c r="O8"/>
  <c r="O9"/>
  <c r="O10"/>
  <c r="N17"/>
  <c r="O17" s="1"/>
  <c r="P17" s="1"/>
  <c r="Q17" s="1"/>
  <c r="R17" s="1"/>
  <c r="S17" s="1"/>
  <c r="U17" s="1"/>
  <c r="V17" s="1"/>
  <c r="W17" s="1"/>
  <c r="X17" s="1"/>
  <c r="Y17" s="1"/>
  <c r="Z17" s="1"/>
  <c r="AB17" s="1"/>
  <c r="AC17" s="1"/>
  <c r="AD17" s="1"/>
  <c r="L18"/>
  <c r="O18"/>
  <c r="AG18"/>
  <c r="L19"/>
  <c r="O19"/>
  <c r="AG19"/>
  <c r="L20"/>
  <c r="AG20"/>
  <c r="L21"/>
  <c r="AG21"/>
  <c r="L22"/>
  <c r="AG22"/>
  <c r="L23"/>
  <c r="AG23"/>
  <c r="L24"/>
  <c r="Q25"/>
  <c r="X25"/>
  <c r="AE24"/>
  <c r="AG24"/>
  <c r="AG25"/>
  <c r="AG26"/>
  <c r="L27"/>
  <c r="AG27"/>
  <c r="L28"/>
  <c r="Q29"/>
  <c r="X29"/>
  <c r="AE28"/>
  <c r="AG28"/>
  <c r="AG29"/>
  <c r="AG30"/>
  <c r="L31"/>
  <c r="AG31"/>
  <c r="L32"/>
  <c r="Q33"/>
  <c r="X33"/>
  <c r="AE32"/>
  <c r="AG32"/>
  <c r="AG33"/>
  <c r="AG34"/>
  <c r="AG35"/>
  <c r="AG36"/>
  <c r="L37"/>
  <c r="O37"/>
  <c r="AG37"/>
  <c r="L38"/>
  <c r="AG38"/>
  <c r="L39"/>
  <c r="AG39"/>
  <c r="L40"/>
  <c r="AG40"/>
  <c r="L41"/>
  <c r="AG41"/>
  <c r="L42"/>
  <c r="Q43"/>
  <c r="X43"/>
  <c r="AE42"/>
  <c r="AG42"/>
  <c r="AG43"/>
  <c r="AG44"/>
  <c r="L45"/>
  <c r="AG45"/>
  <c r="L46"/>
  <c r="Q47"/>
  <c r="X47"/>
  <c r="AE46"/>
  <c r="AG46"/>
  <c r="AG47"/>
  <c r="AG48"/>
  <c r="L49"/>
  <c r="AG49"/>
  <c r="L50"/>
  <c r="Q51"/>
  <c r="X51"/>
  <c r="AE50"/>
  <c r="AG50"/>
  <c r="AG51"/>
  <c r="AG52"/>
  <c r="AG53"/>
  <c r="AG54"/>
  <c r="L55"/>
  <c r="O55"/>
  <c r="AG55"/>
  <c r="L56"/>
  <c r="AG56"/>
  <c r="L57"/>
  <c r="AG57"/>
  <c r="L58"/>
  <c r="AG58"/>
  <c r="L59"/>
  <c r="AG59"/>
  <c r="L60"/>
  <c r="Q61"/>
  <c r="X61"/>
  <c r="AE60"/>
  <c r="AG60"/>
  <c r="AG61"/>
  <c r="AG62"/>
  <c r="L63"/>
  <c r="AG63"/>
  <c r="L64"/>
  <c r="Q65"/>
  <c r="X65"/>
  <c r="AE64"/>
  <c r="AG64"/>
  <c r="AG65"/>
  <c r="AG66"/>
  <c r="L67"/>
  <c r="AG67"/>
  <c r="L68"/>
  <c r="Q69"/>
  <c r="X69"/>
  <c r="AE68"/>
  <c r="AG68"/>
  <c r="AG69"/>
  <c r="AG70"/>
  <c r="AG71"/>
  <c r="AG72"/>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X245" i="471"/>
  <c r="F25" i="646"/>
  <c r="H24"/>
  <c r="F24"/>
  <c r="H23"/>
  <c r="F23"/>
  <c r="F22"/>
  <c r="H21"/>
  <c r="F21"/>
  <c r="H20"/>
  <c r="F20"/>
  <c r="F19"/>
  <c r="H18"/>
  <c r="F18"/>
  <c r="H17"/>
  <c r="F17"/>
  <c r="F16"/>
  <c r="H15"/>
  <c r="F15"/>
  <c r="H14"/>
  <c r="F14"/>
  <c r="H12"/>
  <c r="H11"/>
  <c r="H9"/>
  <c r="H8"/>
  <c r="H7"/>
  <c r="H24" i="622"/>
  <c r="H21"/>
  <c r="H20"/>
  <c r="H23"/>
  <c r="H19"/>
  <c r="H18"/>
  <c r="H15"/>
  <c r="H14"/>
  <c r="H17"/>
  <c r="H12"/>
  <c r="H9"/>
  <c r="H8"/>
  <c r="H24" i="643"/>
  <c r="H21"/>
  <c r="H20"/>
  <c r="H23"/>
  <c r="H19"/>
  <c r="H18"/>
  <c r="H15"/>
  <c r="H14"/>
  <c r="H17"/>
  <c r="H12"/>
  <c r="H9"/>
  <c r="H8"/>
  <c r="R20" i="601"/>
  <c r="H25" i="646" s="1"/>
  <c r="R19" i="601"/>
  <c r="R18"/>
  <c r="P18"/>
  <c r="R17"/>
  <c r="H19" i="646" s="1"/>
  <c r="R16" i="601"/>
  <c r="R15"/>
  <c r="P15"/>
  <c r="R14"/>
  <c r="H13" i="646" s="1"/>
  <c r="R13" i="601"/>
  <c r="R12"/>
  <c r="P12"/>
  <c r="F10" i="646"/>
  <c r="F9"/>
  <c r="F8"/>
  <c r="F13"/>
  <c r="F12"/>
  <c r="F11"/>
  <c r="F20" i="622"/>
  <c r="F22"/>
  <c r="F25"/>
  <c r="F21"/>
  <c r="F23"/>
  <c r="F24"/>
  <c r="F15"/>
  <c r="F17"/>
  <c r="F18"/>
  <c r="F14"/>
  <c r="F16"/>
  <c r="F19"/>
  <c r="F20" i="643"/>
  <c r="F22"/>
  <c r="F25"/>
  <c r="F21"/>
  <c r="F23"/>
  <c r="F24"/>
  <c r="F17"/>
  <c r="F14"/>
  <c r="F16"/>
  <c r="F19"/>
  <c r="F15"/>
  <c r="F18"/>
  <c r="M20" i="601"/>
  <c r="M19"/>
  <c r="M18"/>
  <c r="M17"/>
  <c r="M16"/>
  <c r="M15"/>
  <c r="M14"/>
  <c r="M13"/>
  <c r="M12"/>
  <c r="H13" i="643" l="1"/>
  <c r="H25"/>
  <c r="H13" i="622"/>
  <c r="H25"/>
  <c r="B2" i="525"/>
  <c r="E3" i="437"/>
  <c r="B3" i="525"/>
  <c r="O7" i="627" l="1"/>
  <c r="O8"/>
  <c r="O9"/>
  <c r="O10"/>
  <c r="O17"/>
  <c r="P17" s="1"/>
  <c r="Q17" s="1"/>
  <c r="R17" s="1"/>
  <c r="S17" s="1"/>
  <c r="U17" s="1"/>
  <c r="V17" s="1"/>
  <c r="W17" s="1"/>
  <c r="Z24"/>
  <c r="Q25"/>
  <c r="L19"/>
  <c r="Y23"/>
  <c r="L23"/>
  <c r="L21"/>
  <c r="L24"/>
  <c r="L18"/>
  <c r="X24"/>
  <c r="L20"/>
  <c r="O7" i="632" l="1"/>
  <c r="O8"/>
  <c r="O9"/>
  <c r="O10"/>
  <c r="O18"/>
  <c r="P18" s="1"/>
  <c r="Q18" s="1"/>
  <c r="R18" s="1"/>
  <c r="S18" s="1"/>
  <c r="T18" s="1"/>
  <c r="V18" s="1"/>
  <c r="X18" s="1"/>
  <c r="R24"/>
  <c r="L20"/>
  <c r="L19"/>
  <c r="Y23"/>
  <c r="L22"/>
  <c r="L23"/>
  <c r="L21"/>
  <c r="M12" i="550" l="1"/>
  <c r="AG251" i="471" l="1"/>
  <c r="AG250"/>
  <c r="AG249"/>
  <c r="AG248"/>
  <c r="AG247"/>
  <c r="AG246"/>
  <c r="AG245"/>
  <c r="Q245"/>
  <c r="AG244"/>
  <c r="AG243"/>
  <c r="AG242"/>
  <c r="AG241"/>
  <c r="AG240"/>
  <c r="AG239"/>
  <c r="AG238"/>
  <c r="H11" i="643"/>
  <c r="H7"/>
  <c r="L243" i="471"/>
  <c r="L238"/>
  <c r="AE244"/>
  <c r="L240"/>
  <c r="L244"/>
  <c r="L242"/>
  <c r="L239"/>
  <c r="L241"/>
  <c r="F11" i="643"/>
  <c r="F12"/>
  <c r="F13"/>
  <c r="F9"/>
  <c r="F8"/>
  <c r="F10"/>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F12" i="641"/>
  <c r="F11"/>
  <c r="L222" i="471"/>
  <c r="X226"/>
  <c r="L221"/>
  <c r="F8" i="641"/>
  <c r="L226" i="471"/>
  <c r="L224"/>
  <c r="L24" i="640"/>
  <c r="X26"/>
  <c r="L223" i="471"/>
  <c r="L220"/>
  <c r="L225"/>
  <c r="L23" i="640"/>
  <c r="F13" i="641"/>
  <c r="L20" i="640"/>
  <c r="F9" i="641"/>
  <c r="L22" i="640"/>
  <c r="L25"/>
  <c r="L21"/>
  <c r="F10" i="641"/>
  <c r="L26" i="640"/>
  <c r="V19"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L164" i="471"/>
  <c r="AC109"/>
  <c r="F12" i="634"/>
  <c r="L197" i="471"/>
  <c r="F11" i="638"/>
  <c r="L55" i="471"/>
  <c r="L195"/>
  <c r="F12" i="635"/>
  <c r="L32" i="471"/>
  <c r="F8" i="639"/>
  <c r="L110" i="471"/>
  <c r="F8" i="636"/>
  <c r="L145" i="471"/>
  <c r="L166"/>
  <c r="L165"/>
  <c r="F10" i="635"/>
  <c r="F12" i="639"/>
  <c r="L167" i="471"/>
  <c r="F12" i="638"/>
  <c r="F10" i="637"/>
  <c r="F11" i="636"/>
  <c r="L106" i="471"/>
  <c r="Y148"/>
  <c r="F13" i="638"/>
  <c r="F9" i="637"/>
  <c r="L91" i="471"/>
  <c r="L193"/>
  <c r="X167"/>
  <c r="F13" i="634"/>
  <c r="L31" i="471"/>
  <c r="L179"/>
  <c r="L126"/>
  <c r="F13" i="639"/>
  <c r="Y183" i="471"/>
  <c r="L36"/>
  <c r="F9" i="638"/>
  <c r="F9" i="634"/>
  <c r="L104" i="471"/>
  <c r="L73"/>
  <c r="AC110"/>
  <c r="L69"/>
  <c r="X91"/>
  <c r="F11" i="635"/>
  <c r="F10" i="636"/>
  <c r="L183" i="471"/>
  <c r="L148"/>
  <c r="L50"/>
  <c r="L194"/>
  <c r="L35"/>
  <c r="L33"/>
  <c r="AD108"/>
  <c r="F12" i="637"/>
  <c r="L161" i="471"/>
  <c r="L51"/>
  <c r="L103"/>
  <c r="X149"/>
  <c r="F9" i="635"/>
  <c r="Y130" i="471"/>
  <c r="F10" i="639"/>
  <c r="Y166" i="471"/>
  <c r="F8" i="637"/>
  <c r="L196" i="471"/>
  <c r="F11" i="639"/>
  <c r="X73" i="471"/>
  <c r="L37"/>
  <c r="F13" i="635"/>
  <c r="F8" i="638"/>
  <c r="F10"/>
  <c r="F9" i="636"/>
  <c r="L70" i="471"/>
  <c r="L181"/>
  <c r="F11" i="637"/>
  <c r="L88" i="471"/>
  <c r="X131"/>
  <c r="L67"/>
  <c r="L127"/>
  <c r="L144"/>
  <c r="L163"/>
  <c r="L52"/>
  <c r="F9" i="639"/>
  <c r="L90" i="471"/>
  <c r="AH197"/>
  <c r="Y90"/>
  <c r="F13" i="636"/>
  <c r="L86" i="471"/>
  <c r="F12" i="636"/>
  <c r="L53" i="471"/>
  <c r="L87"/>
  <c r="L72"/>
  <c r="L54"/>
  <c r="L85"/>
  <c r="F10" i="634"/>
  <c r="L162" i="471"/>
  <c r="AC120"/>
  <c r="L108"/>
  <c r="F13" i="637"/>
  <c r="L146" i="471"/>
  <c r="X37"/>
  <c r="L34"/>
  <c r="L49"/>
  <c r="F8" i="634"/>
  <c r="L120" i="471"/>
  <c r="L125"/>
  <c r="L130"/>
  <c r="L71"/>
  <c r="L109"/>
  <c r="L131"/>
  <c r="L143"/>
  <c r="L68"/>
  <c r="F8" i="635"/>
  <c r="L180" i="471"/>
  <c r="L149"/>
  <c r="X55"/>
  <c r="F11" i="634"/>
  <c r="L182" i="471"/>
  <c r="L128"/>
  <c r="L105"/>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4"/>
  <c r="L21" i="626"/>
  <c r="L19" i="625"/>
  <c r="L18" i="624"/>
  <c r="L22"/>
  <c r="L20"/>
  <c r="L23" i="625"/>
  <c r="X24"/>
  <c r="L18"/>
  <c r="L19" i="624"/>
  <c r="L23" i="626"/>
  <c r="L21" i="625"/>
  <c r="L22"/>
  <c r="L24" i="624"/>
  <c r="L20" i="625"/>
  <c r="L23" i="624"/>
  <c r="X26" i="626"/>
  <c r="L20"/>
  <c r="L24"/>
  <c r="L22"/>
  <c r="X24" i="624"/>
  <c r="L24" i="625"/>
  <c r="L25" i="626"/>
  <c r="L26"/>
  <c r="V19" l="1"/>
  <c r="W19" s="1"/>
  <c r="V17" i="625"/>
  <c r="W17" s="1"/>
  <c r="V17" i="624"/>
  <c r="W17" s="1"/>
  <c r="AA24" i="633"/>
  <c r="AI23"/>
  <c r="N18"/>
  <c r="R18" s="1"/>
  <c r="Y18" s="1"/>
  <c r="Z18" s="1"/>
  <c r="AA18" s="1"/>
  <c r="AB18" s="1"/>
  <c r="AC18" s="1"/>
  <c r="AE18" s="1"/>
  <c r="Q25" i="631"/>
  <c r="Z24"/>
  <c r="AA23"/>
  <c r="O17"/>
  <c r="P17" s="1"/>
  <c r="Q17" s="1"/>
  <c r="R17" s="1"/>
  <c r="S17" s="1"/>
  <c r="Q25" i="630"/>
  <c r="Z24"/>
  <c r="W17"/>
  <c r="L20"/>
  <c r="Y23" i="631"/>
  <c r="L19" i="633"/>
  <c r="L19" i="631"/>
  <c r="L24"/>
  <c r="L22" i="633"/>
  <c r="L19" i="630"/>
  <c r="L18"/>
  <c r="L21"/>
  <c r="L21" i="631"/>
  <c r="L23" i="633"/>
  <c r="L20" i="631"/>
  <c r="L20" i="633"/>
  <c r="X24" i="630"/>
  <c r="X24" i="631"/>
  <c r="L21" i="633"/>
  <c r="L23" i="630"/>
  <c r="L23" i="631"/>
  <c r="L22"/>
  <c r="L24" i="630"/>
  <c r="Y23"/>
  <c r="AH23" i="633"/>
  <c r="L18" i="631"/>
  <c r="AG18" i="633" l="1"/>
  <c r="U17" i="631"/>
  <c r="Q25" i="629"/>
  <c r="Z24"/>
  <c r="O17"/>
  <c r="P17" s="1"/>
  <c r="Q17" s="1"/>
  <c r="R17" s="1"/>
  <c r="AF26" i="628"/>
  <c r="V25"/>
  <c r="AE24"/>
  <c r="V24"/>
  <c r="O17"/>
  <c r="P17" s="1"/>
  <c r="Q17" s="1"/>
  <c r="R17" s="1"/>
  <c r="S17" s="1"/>
  <c r="T17" s="1"/>
  <c r="U17" s="1"/>
  <c r="V17" s="1"/>
  <c r="W17" s="1"/>
  <c r="E2" i="437"/>
  <c r="L21" i="629"/>
  <c r="X24"/>
  <c r="Y23"/>
  <c r="L20" i="628"/>
  <c r="L23" i="629"/>
  <c r="AC25" i="628"/>
  <c r="L25"/>
  <c r="L23"/>
  <c r="AD23"/>
  <c r="L18"/>
  <c r="L19" i="629"/>
  <c r="L24" i="628"/>
  <c r="AC24"/>
  <c r="L20" i="629"/>
  <c r="L18"/>
  <c r="L19" i="628"/>
  <c r="L21"/>
  <c r="L24" i="629"/>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F9" i="618"/>
  <c r="M302" i="471"/>
  <c r="F11" i="622"/>
  <c r="F9" i="617"/>
  <c r="F9" i="614"/>
  <c r="F13"/>
  <c r="F10" i="618"/>
  <c r="F339" i="471"/>
  <c r="F11" i="618"/>
  <c r="F10" i="617"/>
  <c r="F11" i="616"/>
  <c r="F8" i="622"/>
  <c r="F10" i="616"/>
  <c r="F8" i="614"/>
  <c r="F11" i="617"/>
  <c r="F12"/>
  <c r="F13"/>
  <c r="F12" i="616"/>
  <c r="F12" i="622"/>
  <c r="F342" i="471"/>
  <c r="F341"/>
  <c r="F8" i="618"/>
  <c r="F13" i="622"/>
  <c r="F12" i="618"/>
  <c r="F13"/>
  <c r="F9" i="622"/>
  <c r="F9" i="616"/>
  <c r="F11" i="614"/>
  <c r="F8" i="617"/>
  <c r="F338" i="471"/>
  <c r="F13" i="616"/>
  <c r="M297" i="471"/>
  <c r="F340"/>
  <c r="F10" i="622"/>
  <c r="F8" i="616"/>
  <c r="F12" i="614"/>
  <c r="F337" i="471"/>
  <c r="M307"/>
  <c r="F10" i="614"/>
</calcChain>
</file>

<file path=xl/sharedStrings.xml><?xml version="1.0" encoding="utf-8"?>
<sst xmlns="http://schemas.openxmlformats.org/spreadsheetml/2006/main" count="3499" uniqueCount="1419">
  <si>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</si>
  <si>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</si>
  <si>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</si>
  <si>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</si>
  <si>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</si>
  <si>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</si>
  <si>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</si>
  <si>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</si>
  <si>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</si>
  <si>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</si>
  <si>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</si>
  <si>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</si>
  <si>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</si>
  <si>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</si>
  <si>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</si>
  <si>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</si>
  <si>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</si>
  <si>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</si>
  <si>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</si>
  <si>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</si>
  <si>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</si>
  <si>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</si>
  <si>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</si>
  <si>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</si>
  <si>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</si>
  <si>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</si>
  <si>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</si>
  <si>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</si>
  <si>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</si>
  <si>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</si>
  <si>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</si>
  <si>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</si>
  <si>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</si>
  <si>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</si>
  <si>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</si>
  <si>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</si>
  <si>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</si>
  <si>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</si>
  <si>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</si>
  <si>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</si>
  <si>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</si>
  <si>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</si>
  <si>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</si>
  <si>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</si>
  <si>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</si>
  <si>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</si>
  <si>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</si>
  <si>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</si>
  <si>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</si>
  <si>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</si>
  <si>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</si>
  <si>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</si>
  <si>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</si>
  <si>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</si>
  <si>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</si>
  <si>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</si>
  <si>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</si>
  <si>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</si>
  <si>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</si>
  <si>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</si>
  <si>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</si>
  <si>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</si>
  <si>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</si>
  <si>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</si>
  <si>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</si>
  <si>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</si>
  <si>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</si>
  <si>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</si>
  <si>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</si>
  <si>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</si>
  <si>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</si>
  <si>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</si>
  <si>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</si>
  <si>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</si>
  <si>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</si>
  <si>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</si>
  <si>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</si>
  <si>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</si>
  <si>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</si>
  <si>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</si>
  <si>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</si>
  <si>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</si>
  <si>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</si>
  <si>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</si>
  <si>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</si>
  <si>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</si>
  <si>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</si>
  <si>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</si>
  <si>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</si>
  <si>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</si>
  <si>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</si>
  <si>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</si>
  <si>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</si>
  <si>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</si>
  <si>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</si>
  <si>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</si>
  <si>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</si>
  <si>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</si>
  <si>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</si>
  <si>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</si>
  <si>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</si>
  <si>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</si>
  <si>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</si>
  <si>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</si>
  <si>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</si>
  <si>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</si>
  <si>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</si>
  <si>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</si>
  <si>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</si>
  <si>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</si>
  <si>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</si>
  <si>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</si>
  <si>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</si>
  <si>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</si>
  <si>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</si>
  <si>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</si>
  <si>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</si>
  <si>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</si>
  <si>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</si>
  <si>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</si>
  <si>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</si>
  <si>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</si>
  <si>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</si>
  <si>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</si>
  <si>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</si>
  <si>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</si>
  <si>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</si>
  <si>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</si>
  <si>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</si>
  <si>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</si>
  <si>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</si>
  <si>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</si>
  <si>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</si>
  <si>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</si>
  <si>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</si>
  <si>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</si>
  <si>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</si>
  <si>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</si>
  <si>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</si>
  <si>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</si>
  <si>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</si>
  <si>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</si>
  <si>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</si>
  <si>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</si>
  <si>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</si>
  <si>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</si>
  <si>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</si>
  <si>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</si>
  <si>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</si>
  <si>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</si>
  <si>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</si>
  <si>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</si>
  <si>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</si>
  <si>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</si>
  <si>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</si>
  <si>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</si>
  <si>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</si>
  <si>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</si>
  <si>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</si>
  <si>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</si>
  <si>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</si>
  <si>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</si>
  <si>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</si>
  <si>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</si>
  <si>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</si>
  <si>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</si>
  <si>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</si>
  <si>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</si>
  <si>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</si>
  <si>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</si>
  <si>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</si>
  <si>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</si>
  <si>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</si>
  <si>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</si>
  <si>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</si>
  <si>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</si>
  <si>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</si>
  <si>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</si>
  <si>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</si>
  <si>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</si>
  <si>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</si>
  <si>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</si>
  <si>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</si>
  <si>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</si>
  <si>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</si>
  <si>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</si>
  <si>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</si>
  <si>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</si>
  <si>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</si>
  <si>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</si>
  <si>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</si>
  <si>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</si>
  <si>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</si>
  <si>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</si>
  <si>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</si>
  <si>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</si>
  <si>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</si>
  <si>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</si>
  <si>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</si>
  <si>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</si>
  <si>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</si>
  <si>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</si>
  <si>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</si>
  <si>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</si>
  <si>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</si>
  <si>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</si>
  <si>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</si>
  <si>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</si>
  <si>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</si>
  <si>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</si>
  <si>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</si>
  <si>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</si>
  <si>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</si>
  <si>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</si>
  <si>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</si>
  <si>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</si>
  <si>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</si>
  <si>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</si>
  <si>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</si>
  <si>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</si>
  <si>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</si>
  <si>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</si>
  <si>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</si>
  <si>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</si>
  <si>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</si>
  <si>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</si>
  <si>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</si>
  <si>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</si>
  <si>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</si>
  <si>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</si>
  <si>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</si>
  <si>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</si>
  <si>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</si>
  <si>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</si>
  <si>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</si>
  <si>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</si>
  <si>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</si>
  <si>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</si>
  <si>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</si>
  <si>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</si>
  <si>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</si>
  <si>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</si>
  <si>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</si>
  <si>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</si>
  <si>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</si>
  <si>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</si>
  <si>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</si>
  <si>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</si>
  <si>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</si>
  <si>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</si>
  <si>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</si>
  <si>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</si>
  <si>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</si>
  <si>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</si>
  <si>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</si>
  <si>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</si>
  <si>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</si>
  <si>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</si>
  <si>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</si>
  <si>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</si>
  <si>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</si>
  <si>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</si>
  <si>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</si>
  <si>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</si>
  <si>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</si>
  <si>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</si>
  <si>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</si>
  <si>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</si>
  <si>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</si>
  <si>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</si>
  <si>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</si>
  <si>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</si>
  <si>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</si>
  <si>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</si>
  <si>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</si>
  <si>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</si>
  <si>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</si>
  <si>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</si>
  <si>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</si>
  <si>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</si>
  <si>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</si>
  <si>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</si>
  <si>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</si>
  <si>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</si>
  <si>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</si>
  <si>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</si>
  <si>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</si>
  <si>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</si>
  <si>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</si>
  <si>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</si>
  <si>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</si>
  <si>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</si>
  <si>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</si>
  <si>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</si>
  <si>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</si>
  <si>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</si>
  <si>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</si>
  <si>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</si>
  <si>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</si>
  <si>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</si>
  <si>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</si>
  <si>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</si>
  <si>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</si>
  <si>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</si>
  <si>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</si>
  <si>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</si>
  <si>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</si>
  <si>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</si>
  <si>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</si>
  <si>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</si>
  <si>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</si>
  <si>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</si>
  <si>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</si>
  <si>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</si>
  <si>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</si>
  <si>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</si>
  <si>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</si>
  <si>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</si>
  <si>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</si>
  <si>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</si>
  <si>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</si>
  <si>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</si>
  <si>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</si>
  <si>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</si>
  <si>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</si>
  <si>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</si>
  <si>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</si>
  <si>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</si>
  <si>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</si>
  <si>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</si>
  <si>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</si>
  <si>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</si>
  <si>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</si>
  <si>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</si>
  <si>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</si>
  <si>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</si>
  <si>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</si>
  <si>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</si>
  <si>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</si>
  <si>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</si>
  <si>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</si>
  <si>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</si>
  <si>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</si>
  <si>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</si>
  <si>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</si>
  <si>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</si>
  <si>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</si>
  <si>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</si>
  <si>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</si>
  <si>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</si>
  <si>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</si>
  <si>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</si>
  <si>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</si>
  <si>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</si>
  <si>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</si>
  <si>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</si>
  <si>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</si>
  <si>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</si>
  <si>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</si>
  <si>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</si>
  <si>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</si>
  <si>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</si>
  <si>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</si>
  <si>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</si>
  <si>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</si>
  <si>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</si>
  <si>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</si>
  <si>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</si>
  <si>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</si>
  <si>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</si>
  <si>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</si>
  <si>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</si>
  <si>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</si>
  <si>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</si>
  <si>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</si>
  <si>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</si>
  <si>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</si>
  <si>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</si>
  <si>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</si>
  <si>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</si>
  <si>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</si>
  <si>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</si>
  <si>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</si>
  <si>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</si>
  <si>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</si>
  <si>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</si>
  <si>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</si>
  <si>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</si>
  <si>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</si>
  <si>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</si>
  <si>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</si>
  <si>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</si>
  <si>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</si>
  <si>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</si>
  <si>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</si>
  <si>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</si>
  <si>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</si>
  <si>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</si>
  <si>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</si>
  <si>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</si>
  <si>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</si>
  <si>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</si>
  <si>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</si>
  <si>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</si>
  <si>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</si>
  <si>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</si>
  <si>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</si>
  <si>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</si>
  <si>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</si>
  <si>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</si>
  <si>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</si>
  <si>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</si>
  <si>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</si>
  <si>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</si>
  <si>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</si>
  <si>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</si>
  <si>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</si>
  <si>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</si>
  <si>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</si>
  <si>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</si>
  <si>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</si>
  <si>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</si>
  <si>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</si>
  <si>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</si>
  <si>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</si>
  <si>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</si>
  <si>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</si>
  <si>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</si>
  <si>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</si>
  <si>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</si>
  <si>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</si>
  <si>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</si>
  <si>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</si>
  <si>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</si>
  <si>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</si>
  <si>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</si>
  <si>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</si>
  <si>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</si>
  <si>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</si>
  <si>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</si>
  <si>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</si>
  <si>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</si>
  <si>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</si>
  <si>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</si>
  <si>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</si>
  <si>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</si>
  <si>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</si>
  <si>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</si>
  <si>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</si>
  <si>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</si>
  <si>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</si>
  <si>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</si>
  <si>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</si>
  <si>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</si>
  <si>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</si>
  <si>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</si>
  <si>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</si>
  <si>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</si>
  <si>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</si>
  <si>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</si>
  <si>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</si>
  <si>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</si>
  <si>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</si>
  <si>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</si>
  <si>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</si>
  <si>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</si>
  <si>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</si>
  <si>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</si>
  <si>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</si>
  <si>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</si>
  <si>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</si>
  <si>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</si>
  <si>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</si>
  <si>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</si>
  <si>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</si>
  <si>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</si>
  <si>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</si>
  <si>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</si>
  <si>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</si>
  <si>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</si>
  <si>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</si>
  <si>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</si>
  <si>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</si>
  <si>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</si>
  <si>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</si>
  <si>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</si>
  <si>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</si>
  <si>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</si>
  <si>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</si>
  <si>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</si>
  <si>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</si>
  <si>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</si>
  <si>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</si>
  <si>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</si>
  <si>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</si>
  <si>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</si>
  <si>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</si>
  <si>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</si>
  <si>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</si>
  <si>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</si>
  <si>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</si>
  <si>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</si>
  <si>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</si>
  <si>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</si>
  <si>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</si>
  <si>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</si>
  <si>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</si>
  <si>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</si>
  <si>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</si>
  <si>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</si>
  <si>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</si>
  <si>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</si>
  <si>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</si>
  <si>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</si>
  <si>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</si>
  <si>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</si>
  <si>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</si>
  <si>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</si>
  <si>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</si>
  <si>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</si>
  <si>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</si>
  <si>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</si>
  <si>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</si>
  <si>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</si>
  <si>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</si>
  <si>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</si>
  <si>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</si>
  <si>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</si>
  <si>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</si>
  <si>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</si>
  <si>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</si>
  <si>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</si>
  <si>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</si>
  <si>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</si>
  <si>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</si>
  <si>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</si>
  <si>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</si>
  <si>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</si>
  <si>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</si>
  <si>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</si>
  <si>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</si>
  <si>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</si>
  <si>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</si>
  <si>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</si>
  <si>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</si>
  <si>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</si>
  <si>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</si>
  <si>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</si>
  <si>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</si>
  <si>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</si>
  <si>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</si>
  <si>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</si>
  <si>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</si>
  <si>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</si>
  <si>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</si>
  <si>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</si>
  <si>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</si>
  <si>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</si>
  <si>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</si>
  <si>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</si>
  <si>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</si>
  <si>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</si>
  <si>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</si>
  <si>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</si>
  <si>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</si>
  <si>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</si>
  <si>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</si>
  <si>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</si>
  <si>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</si>
  <si>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</si>
  <si>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</si>
  <si>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</si>
  <si>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</si>
  <si>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</si>
  <si>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</si>
  <si>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</si>
  <si>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</si>
  <si>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</si>
  <si>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</si>
  <si>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</si>
  <si>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</si>
  <si>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</si>
  <si>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</si>
  <si>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</si>
  <si>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</si>
  <si>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</si>
  <si>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</si>
  <si>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</si>
  <si>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</si>
  <si>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</si>
  <si>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</si>
  <si>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</si>
  <si>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</si>
  <si>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</si>
  <si>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</si>
  <si>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</si>
  <si>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</si>
  <si>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</si>
  <si>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</si>
  <si>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</si>
  <si>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</si>
  <si>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</si>
  <si>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</si>
  <si>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</si>
  <si>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</si>
  <si>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</si>
  <si>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</si>
  <si>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</si>
  <si>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</si>
  <si>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</si>
  <si>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</si>
  <si>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</si>
  <si>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</si>
  <si>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</si>
  <si>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</si>
  <si>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</si>
  <si>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</si>
  <si>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</si>
  <si>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</si>
  <si>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</si>
  <si>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</si>
  <si>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</si>
  <si>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</si>
  <si>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</si>
  <si>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</si>
  <si>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</si>
  <si>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</si>
  <si>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</si>
  <si>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</si>
  <si>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</si>
  <si>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</si>
  <si>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</si>
  <si>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</si>
  <si>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</si>
  <si>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</si>
  <si>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</si>
  <si>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</si>
  <si>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</si>
  <si>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</si>
  <si>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</si>
  <si>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</si>
  <si>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</si>
  <si>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</si>
  <si>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</si>
  <si>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</si>
  <si>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</si>
  <si>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</si>
  <si>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</si>
  <si>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</si>
  <si>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</si>
  <si>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</si>
  <si>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</si>
  <si>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</si>
  <si>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</si>
  <si>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</si>
  <si>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</si>
  <si>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</si>
  <si>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</si>
  <si>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</si>
  <si>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</si>
  <si>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</si>
  <si>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</si>
  <si>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</si>
  <si>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</si>
  <si>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</si>
  <si>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</si>
  <si>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</si>
  <si>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</si>
  <si>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</si>
  <si>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</si>
  <si>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</si>
  <si>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</si>
  <si>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</si>
  <si>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</si>
  <si>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</si>
  <si>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</si>
  <si>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</si>
  <si>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</si>
  <si>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</si>
  <si>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</si>
  <si>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</si>
  <si>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</si>
  <si>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</si>
  <si>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</si>
  <si>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</si>
  <si>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</si>
  <si>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</si>
  <si>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</si>
  <si>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</si>
  <si>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</si>
  <si>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</si>
  <si>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</si>
  <si>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</si>
  <si>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</si>
  <si>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</si>
  <si>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</si>
  <si>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</si>
  <si>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</si>
  <si>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</si>
  <si>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</si>
  <si>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</si>
  <si>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</si>
  <si>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</si>
  <si>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</si>
  <si>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</si>
  <si>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</si>
  <si>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</si>
  <si>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</si>
  <si>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</si>
  <si>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</si>
  <si>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</si>
  <si>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</si>
  <si>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</si>
  <si>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</si>
  <si>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</si>
  <si>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</si>
  <si>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</si>
  <si>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</si>
  <si>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</si>
  <si>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</si>
  <si>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</si>
  <si>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</si>
  <si>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</si>
  <si>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</si>
  <si>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</si>
  <si>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</si>
  <si>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</si>
  <si>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</si>
  <si>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</si>
  <si>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</si>
  <si>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</si>
  <si>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</si>
  <si>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</si>
  <si>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</si>
  <si>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</si>
  <si>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</si>
  <si>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</si>
  <si>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</si>
  <si>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</si>
  <si>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</si>
  <si>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</si>
  <si>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</si>
  <si>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</si>
  <si>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</si>
  <si>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</si>
  <si>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</si>
  <si>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</si>
  <si>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</si>
  <si>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</si>
  <si>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</si>
  <si>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</si>
  <si>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</si>
  <si>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</si>
  <si>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</si>
  <si>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</si>
  <si>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</si>
  <si>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</si>
  <si>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</si>
  <si>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</si>
  <si>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</si>
  <si>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</si>
  <si>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</si>
  <si>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</si>
  <si>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</si>
  <si>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</si>
  <si>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</si>
  <si>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</si>
  <si>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</si>
  <si>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</si>
  <si>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</si>
  <si>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</si>
  <si>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</si>
  <si>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</si>
  <si>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</si>
  <si>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</si>
  <si>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19.11.2021</t>
  </si>
  <si>
    <t>Бежаницкий район</t>
  </si>
  <si>
    <t>58604000</t>
  </si>
  <si>
    <t>Бежаницкое</t>
  </si>
  <si>
    <t>58604415</t>
  </si>
  <si>
    <t>Бежаницы</t>
  </si>
  <si>
    <t>58604151</t>
  </si>
  <si>
    <t>Лющикская волость</t>
  </si>
  <si>
    <t>58604456</t>
  </si>
  <si>
    <t>Полистовское</t>
  </si>
  <si>
    <t>58604472</t>
  </si>
  <si>
    <t>Чихачевское</t>
  </si>
  <si>
    <t>58604482</t>
  </si>
  <si>
    <t>Великолукский район</t>
  </si>
  <si>
    <t>58606000</t>
  </si>
  <si>
    <t>Лычевская волость</t>
  </si>
  <si>
    <t>58606424</t>
  </si>
  <si>
    <t>Переслегинская волость</t>
  </si>
  <si>
    <t>58606432</t>
  </si>
  <si>
    <t>Пореченская волость</t>
  </si>
  <si>
    <t>58606436</t>
  </si>
  <si>
    <t>Шелковская волость</t>
  </si>
  <si>
    <t>58606452</t>
  </si>
  <si>
    <t>Гдовский район</t>
  </si>
  <si>
    <t>58608000</t>
  </si>
  <si>
    <t>Гдов</t>
  </si>
  <si>
    <t>58608101</t>
  </si>
  <si>
    <t>Добручинская волость</t>
  </si>
  <si>
    <t>58608412</t>
  </si>
  <si>
    <t>Плесновская волость</t>
  </si>
  <si>
    <t>58608420</t>
  </si>
  <si>
    <t>Полновская волость</t>
  </si>
  <si>
    <t>58608424</t>
  </si>
  <si>
    <t>Самолвовская волость</t>
  </si>
  <si>
    <t>58608432</t>
  </si>
  <si>
    <t>Спицинская волость</t>
  </si>
  <si>
    <t>58608436</t>
  </si>
  <si>
    <t>Черневская волость</t>
  </si>
  <si>
    <t>58608440</t>
  </si>
  <si>
    <t>Юшкинская волость</t>
  </si>
  <si>
    <t>58608444</t>
  </si>
  <si>
    <t>Дедовичский район</t>
  </si>
  <si>
    <t>58610000</t>
  </si>
  <si>
    <t>Вязьевская волость</t>
  </si>
  <si>
    <t>58610407</t>
  </si>
  <si>
    <t>Дедовичи</t>
  </si>
  <si>
    <t>58610151</t>
  </si>
  <si>
    <t>Пожеревицкая волость</t>
  </si>
  <si>
    <t>58610445</t>
  </si>
  <si>
    <t>Шелонская волость</t>
  </si>
  <si>
    <t>58610460</t>
  </si>
  <si>
    <t>Дновский район</t>
  </si>
  <si>
    <t>58612000</t>
  </si>
  <si>
    <t>Выскодская волость</t>
  </si>
  <si>
    <t>58612411</t>
  </si>
  <si>
    <t>Дно</t>
  </si>
  <si>
    <t>58612101</t>
  </si>
  <si>
    <t>Искровская волость</t>
  </si>
  <si>
    <t>58612433</t>
  </si>
  <si>
    <t>Красногородский район</t>
  </si>
  <si>
    <t>58614000</t>
  </si>
  <si>
    <t>Красногородск</t>
  </si>
  <si>
    <t>58614151</t>
  </si>
  <si>
    <t>Красногородская волость</t>
  </si>
  <si>
    <t>58614433</t>
  </si>
  <si>
    <t>Пограничная волость</t>
  </si>
  <si>
    <t>58614450</t>
  </si>
  <si>
    <t>Куньинский район</t>
  </si>
  <si>
    <t>58616000</t>
  </si>
  <si>
    <t>Жижицкая волость</t>
  </si>
  <si>
    <t>58616411</t>
  </si>
  <si>
    <t>Каськовская волость</t>
  </si>
  <si>
    <t>58616423</t>
  </si>
  <si>
    <t>Куньинская волость</t>
  </si>
  <si>
    <t>58616425</t>
  </si>
  <si>
    <t>Кунья</t>
  </si>
  <si>
    <t>58616151</t>
  </si>
  <si>
    <t>Пухновская волость</t>
  </si>
  <si>
    <t>58616455</t>
  </si>
  <si>
    <t>Локнянский район</t>
  </si>
  <si>
    <t>58618000</t>
  </si>
  <si>
    <t>Локня</t>
  </si>
  <si>
    <t>58618151</t>
  </si>
  <si>
    <t>Михайловская волость</t>
  </si>
  <si>
    <t>58618444</t>
  </si>
  <si>
    <t>Подберезинская волость</t>
  </si>
  <si>
    <t>58618455</t>
  </si>
  <si>
    <t>Самолуковская волость</t>
  </si>
  <si>
    <t>58618466</t>
  </si>
  <si>
    <t>Невельский район</t>
  </si>
  <si>
    <t>58620000</t>
  </si>
  <si>
    <t>Артемовская волость</t>
  </si>
  <si>
    <t>58620402</t>
  </si>
  <si>
    <t>Ивановская волость</t>
  </si>
  <si>
    <t>58620410</t>
  </si>
  <si>
    <t>Невель</t>
  </si>
  <si>
    <t>58620101</t>
  </si>
  <si>
    <t>Плисская волость</t>
  </si>
  <si>
    <t>58620440</t>
  </si>
  <si>
    <t>Туричинская волость</t>
  </si>
  <si>
    <t>58620450</t>
  </si>
  <si>
    <t>Усть-Долысская волость</t>
  </si>
  <si>
    <t>58620460</t>
  </si>
  <si>
    <t>Новоржевский район</t>
  </si>
  <si>
    <t>58623000</t>
  </si>
  <si>
    <t>Вехнянская волость</t>
  </si>
  <si>
    <t>58623405</t>
  </si>
  <si>
    <t>Выборгская волость</t>
  </si>
  <si>
    <t>58623420</t>
  </si>
  <si>
    <t>Новоржев</t>
  </si>
  <si>
    <t>58623101</t>
  </si>
  <si>
    <t>Новоржевская волость</t>
  </si>
  <si>
    <t>58623426</t>
  </si>
  <si>
    <t>Новосокольнический район</t>
  </si>
  <si>
    <t>58626000</t>
  </si>
  <si>
    <t>Вязовская волость</t>
  </si>
  <si>
    <t>58626413</t>
  </si>
  <si>
    <t>Маевская волость</t>
  </si>
  <si>
    <t>58626425</t>
  </si>
  <si>
    <t>Насвинская волость</t>
  </si>
  <si>
    <t>58626430</t>
  </si>
  <si>
    <t>Новосокольники</t>
  </si>
  <si>
    <t>58626101</t>
  </si>
  <si>
    <t>Пригородная волость</t>
  </si>
  <si>
    <t>58626436</t>
  </si>
  <si>
    <t>Опочецкий район</t>
  </si>
  <si>
    <t>58629000</t>
  </si>
  <si>
    <t>Болгатовская</t>
  </si>
  <si>
    <t>58629405</t>
  </si>
  <si>
    <t>Варыгинская волость</t>
  </si>
  <si>
    <t>58629408</t>
  </si>
  <si>
    <t>Глубоковская волость</t>
  </si>
  <si>
    <t>58629410</t>
  </si>
  <si>
    <t>Опочка</t>
  </si>
  <si>
    <t>58629101</t>
  </si>
  <si>
    <t>58629460</t>
  </si>
  <si>
    <t>Островский район</t>
  </si>
  <si>
    <t>58633000</t>
  </si>
  <si>
    <t>Бережанская волость</t>
  </si>
  <si>
    <t>58633404</t>
  </si>
  <si>
    <t>Воронцовская волость</t>
  </si>
  <si>
    <t>58633412</t>
  </si>
  <si>
    <t>Горайская волость</t>
  </si>
  <si>
    <t>58633416</t>
  </si>
  <si>
    <t>Остров</t>
  </si>
  <si>
    <t>58633101</t>
  </si>
  <si>
    <t>Островская волость</t>
  </si>
  <si>
    <t>58633421</t>
  </si>
  <si>
    <t>Палкинский район</t>
  </si>
  <si>
    <t>58637000</t>
  </si>
  <si>
    <t>Качановская волость</t>
  </si>
  <si>
    <t>58637412</t>
  </si>
  <si>
    <t>Новоуситовская волость</t>
  </si>
  <si>
    <t>58637423</t>
  </si>
  <si>
    <t>Палкино</t>
  </si>
  <si>
    <t>58637151</t>
  </si>
  <si>
    <t>Палкинская волость</t>
  </si>
  <si>
    <t>58637428</t>
  </si>
  <si>
    <t>Черская волость</t>
  </si>
  <si>
    <t>58637440</t>
  </si>
  <si>
    <t>Печорский район</t>
  </si>
  <si>
    <t>58640000</t>
  </si>
  <si>
    <t>Круппская волость</t>
  </si>
  <si>
    <t>58640422</t>
  </si>
  <si>
    <t>Лавровская волость</t>
  </si>
  <si>
    <t>58640434</t>
  </si>
  <si>
    <t>Новоизборская волость</t>
  </si>
  <si>
    <t>58640445</t>
  </si>
  <si>
    <t>Печоры</t>
  </si>
  <si>
    <t>58640101</t>
  </si>
  <si>
    <t>Плюсский район</t>
  </si>
  <si>
    <t>58643000</t>
  </si>
  <si>
    <t>Заплюсье</t>
  </si>
  <si>
    <t>58643158</t>
  </si>
  <si>
    <t>Лядская волость</t>
  </si>
  <si>
    <t>58643455</t>
  </si>
  <si>
    <t>Плюсса</t>
  </si>
  <si>
    <t>58643151</t>
  </si>
  <si>
    <t>Порховский район</t>
  </si>
  <si>
    <t>58647000</t>
  </si>
  <si>
    <t>Дубровенская волость</t>
  </si>
  <si>
    <t>58647420</t>
  </si>
  <si>
    <t>Полонская волость</t>
  </si>
  <si>
    <t>58647475</t>
  </si>
  <si>
    <t>Порхов</t>
  </si>
  <si>
    <t>58647101</t>
  </si>
  <si>
    <t>Славковская волость</t>
  </si>
  <si>
    <t>58647460</t>
  </si>
  <si>
    <t>Псковский район</t>
  </si>
  <si>
    <t>58649000</t>
  </si>
  <si>
    <t>Ершовская волость</t>
  </si>
  <si>
    <t>58649418</t>
  </si>
  <si>
    <t>Завеличенская волость</t>
  </si>
  <si>
    <t>58649420</t>
  </si>
  <si>
    <t>Карамышевская волость</t>
  </si>
  <si>
    <t>58649432</t>
  </si>
  <si>
    <t>Краснопрудская волость</t>
  </si>
  <si>
    <t>58649436</t>
  </si>
  <si>
    <t>Логозовская волость</t>
  </si>
  <si>
    <t>58649440</t>
  </si>
  <si>
    <t>Межселенная территория Псковского муниципального района, включающая территорию Залитских островов (о им Залита, о Талабенец, о им Белова)</t>
  </si>
  <si>
    <t>58649728</t>
  </si>
  <si>
    <t>Писковическая волость</t>
  </si>
  <si>
    <t>58649454</t>
  </si>
  <si>
    <t>Середкинская волость</t>
  </si>
  <si>
    <t>58649456</t>
  </si>
  <si>
    <t>Торошинская волость</t>
  </si>
  <si>
    <t>58649468</t>
  </si>
  <si>
    <t>Тямшанская волость</t>
  </si>
  <si>
    <t>58649472</t>
  </si>
  <si>
    <t>Ядровская волость</t>
  </si>
  <si>
    <t>58649476</t>
  </si>
  <si>
    <t>Пустошкинский район</t>
  </si>
  <si>
    <t>58650000</t>
  </si>
  <si>
    <t>Алольская волость</t>
  </si>
  <si>
    <t>58650404</t>
  </si>
  <si>
    <t>Гультяевская волость</t>
  </si>
  <si>
    <t>58650434</t>
  </si>
  <si>
    <t>Забельская волость</t>
  </si>
  <si>
    <t>58650445</t>
  </si>
  <si>
    <t>58650464</t>
  </si>
  <si>
    <t>Пустошка</t>
  </si>
  <si>
    <t>58650101</t>
  </si>
  <si>
    <t>Щукинская волость</t>
  </si>
  <si>
    <t>58650476</t>
  </si>
  <si>
    <t>Пушкиногорский район</t>
  </si>
  <si>
    <t>58651000</t>
  </si>
  <si>
    <t>Велейская волость</t>
  </si>
  <si>
    <t>58651408</t>
  </si>
  <si>
    <t>Пушкиногорье</t>
  </si>
  <si>
    <t>58651152</t>
  </si>
  <si>
    <t>Пыталовский район</t>
  </si>
  <si>
    <t>58653000</t>
  </si>
  <si>
    <t>Гавровская волость</t>
  </si>
  <si>
    <t>58653410</t>
  </si>
  <si>
    <t>Линовская волость</t>
  </si>
  <si>
    <t>58653430</t>
  </si>
  <si>
    <t>Пыталово</t>
  </si>
  <si>
    <t>58653101</t>
  </si>
  <si>
    <t>Утроинская волость</t>
  </si>
  <si>
    <t>58653463</t>
  </si>
  <si>
    <t>Себежский район</t>
  </si>
  <si>
    <t>58654000</t>
  </si>
  <si>
    <t>Идрица</t>
  </si>
  <si>
    <t>58654153</t>
  </si>
  <si>
    <t>Красноармейская волость</t>
  </si>
  <si>
    <t>58654430</t>
  </si>
  <si>
    <t>Себеж</t>
  </si>
  <si>
    <t>58654101</t>
  </si>
  <si>
    <t>Себежское</t>
  </si>
  <si>
    <t>58654471</t>
  </si>
  <si>
    <t>Сосновый бор</t>
  </si>
  <si>
    <t>58654158</t>
  </si>
  <si>
    <t>Струго-Красненский район</t>
  </si>
  <si>
    <t>58656000</t>
  </si>
  <si>
    <t>Марьинская волость</t>
  </si>
  <si>
    <t>58656421</t>
  </si>
  <si>
    <t>Новосельская волость</t>
  </si>
  <si>
    <t>58656443</t>
  </si>
  <si>
    <t>Струги Красные</t>
  </si>
  <si>
    <t>58656151</t>
  </si>
  <si>
    <t>Усвятский район</t>
  </si>
  <si>
    <t>58658000</t>
  </si>
  <si>
    <t>Усвятская волость</t>
  </si>
  <si>
    <t>58658452</t>
  </si>
  <si>
    <t>Усвяты</t>
  </si>
  <si>
    <t>58658151</t>
  </si>
  <si>
    <t>Церковищенская волость</t>
  </si>
  <si>
    <t>58658463</t>
  </si>
  <si>
    <t>город Великие Луки</t>
  </si>
  <si>
    <t>58710000</t>
  </si>
  <si>
    <t>город Псков</t>
  </si>
  <si>
    <t>58701000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</si>
  <si>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</si>
  <si>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</si>
  <si>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</si>
  <si>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</si>
  <si>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</si>
  <si>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</si>
  <si>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</si>
  <si>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</si>
  <si>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</si>
  <si>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</si>
  <si>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</si>
  <si>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</si>
  <si>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</si>
  <si>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</si>
  <si>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</si>
  <si>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</si>
  <si>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</si>
  <si>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</si>
  <si>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</si>
  <si>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</si>
  <si>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</si>
  <si>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</si>
  <si>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</si>
  <si>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</si>
  <si>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</si>
  <si>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2613</t>
  </si>
  <si>
    <t>30335229</t>
  </si>
  <si>
    <t>АО "ГУ ЖКХ"</t>
  </si>
  <si>
    <t>5116000922</t>
  </si>
  <si>
    <t>770401001</t>
  </si>
  <si>
    <t>26359306</t>
  </si>
  <si>
    <t>АО "ДСК"</t>
  </si>
  <si>
    <t>6027013093</t>
  </si>
  <si>
    <t>602701001</t>
  </si>
  <si>
    <t>11-08-1999 00:00:00</t>
  </si>
  <si>
    <t>28815930</t>
  </si>
  <si>
    <t>АО "Нева Энергия"</t>
  </si>
  <si>
    <t>7802312374</t>
  </si>
  <si>
    <t>780201001</t>
  </si>
  <si>
    <t>17-12-2004 00:00:00</t>
  </si>
  <si>
    <t>26412458</t>
  </si>
  <si>
    <t>АО "ПСКОВМОЛКОМБИНАТ"</t>
  </si>
  <si>
    <t>6027022274</t>
  </si>
  <si>
    <t>27-06-2001 00:00:00</t>
  </si>
  <si>
    <t>27250262</t>
  </si>
  <si>
    <t>АО "РЭУ"</t>
  </si>
  <si>
    <t>7714783092</t>
  </si>
  <si>
    <t>602743002</t>
  </si>
  <si>
    <t>31-08-2010 00:00:00</t>
  </si>
  <si>
    <t>26828034</t>
  </si>
  <si>
    <t>АО "РЭУ" филиал "Санкт-Петербургский"</t>
  </si>
  <si>
    <t>783943001</t>
  </si>
  <si>
    <t>26359247</t>
  </si>
  <si>
    <t>БЕЖАНИЦКОЕ МП "ЖИЛКОММУНСЕРВИС"</t>
  </si>
  <si>
    <t>6001003005</t>
  </si>
  <si>
    <t>600101001</t>
  </si>
  <si>
    <t>16-07-1998 00:00:00</t>
  </si>
  <si>
    <t>30891354</t>
  </si>
  <si>
    <t>ГБУ ПО "ПСКОВАТОДОР"</t>
  </si>
  <si>
    <t>6027143462</t>
  </si>
  <si>
    <t>04-07-2012 00:00:00</t>
  </si>
  <si>
    <t>26374478</t>
  </si>
  <si>
    <t>ГБУСО "Красногородский психоневрологический интернат"</t>
  </si>
  <si>
    <t>6006000696</t>
  </si>
  <si>
    <t>600601001</t>
  </si>
  <si>
    <t>08-12-2000 00:00:00</t>
  </si>
  <si>
    <t>26621276</t>
  </si>
  <si>
    <t>ГБУСО "Опочецкий дом-интернат"</t>
  </si>
  <si>
    <t>6012000711</t>
  </si>
  <si>
    <t>601201001</t>
  </si>
  <si>
    <t>06-11-2002 00:00:00</t>
  </si>
  <si>
    <t>26359309</t>
  </si>
  <si>
    <t>ГП ПО "ПСКОВПАССАЖИРАВТОТРАНС"</t>
  </si>
  <si>
    <t>6027023616</t>
  </si>
  <si>
    <t>28-07-1995 00:00:00</t>
  </si>
  <si>
    <t>26359300</t>
  </si>
  <si>
    <t>ЗАО "ЗЭТО"</t>
  </si>
  <si>
    <t>6025017624</t>
  </si>
  <si>
    <t>602501001</t>
  </si>
  <si>
    <t>01-09-1999 00:00:00</t>
  </si>
  <si>
    <t>26359271</t>
  </si>
  <si>
    <t>ЗАО ДСПМК "Опочецкая"</t>
  </si>
  <si>
    <t>6012002638</t>
  </si>
  <si>
    <t>16-03-1992 00:00:00</t>
  </si>
  <si>
    <t>26374484</t>
  </si>
  <si>
    <t>ЛПУ "Санаторий "Голубые озера"</t>
  </si>
  <si>
    <t>6009001218</t>
  </si>
  <si>
    <t>600901001</t>
  </si>
  <si>
    <t>03-03-1994 00:00:00</t>
  </si>
  <si>
    <t>26359283</t>
  </si>
  <si>
    <t>ЛПУ "Санаторий "Хилово"</t>
  </si>
  <si>
    <t>6017009683</t>
  </si>
  <si>
    <t>601701001</t>
  </si>
  <si>
    <t>17-07-2003 00:00:00</t>
  </si>
  <si>
    <t>28511268</t>
  </si>
  <si>
    <t>ЛПУ "Санаторий "Череха"</t>
  </si>
  <si>
    <t>6018007417</t>
  </si>
  <si>
    <t>02-10-2002 00:00:00</t>
  </si>
  <si>
    <t>28869269</t>
  </si>
  <si>
    <t>МП "КОМУСЛУГИ"</t>
  </si>
  <si>
    <t>6037006747</t>
  </si>
  <si>
    <t>603701001</t>
  </si>
  <si>
    <t>05-12-2014 00:00:00</t>
  </si>
  <si>
    <t>28274942</t>
  </si>
  <si>
    <t>МП "ПЛЮССАТЕПЛОРЕСУРС"</t>
  </si>
  <si>
    <t>6016005260</t>
  </si>
  <si>
    <t>601601001</t>
  </si>
  <si>
    <t>30-08-2013 00:00:00</t>
  </si>
  <si>
    <t>26374494</t>
  </si>
  <si>
    <t>МП "Печорские теплосети"</t>
  </si>
  <si>
    <t>6015006790</t>
  </si>
  <si>
    <t>601501001</t>
  </si>
  <si>
    <t>19-01-2005 00:00:00</t>
  </si>
  <si>
    <t>26359287</t>
  </si>
  <si>
    <t>МП "Пустошкинские теплосети"</t>
  </si>
  <si>
    <t>6019001601</t>
  </si>
  <si>
    <t>601901001</t>
  </si>
  <si>
    <t>08-11-1994 00:00:00</t>
  </si>
  <si>
    <t>26359290</t>
  </si>
  <si>
    <t>МП "Пыталовские теплосети"</t>
  </si>
  <si>
    <t>6021005956</t>
  </si>
  <si>
    <t>602101001</t>
  </si>
  <si>
    <t>24-05-2005 00:00:00</t>
  </si>
  <si>
    <t>31063581</t>
  </si>
  <si>
    <t>МП "Смуравьево"</t>
  </si>
  <si>
    <t>6003006900</t>
  </si>
  <si>
    <t>600301001</t>
  </si>
  <si>
    <t>25-12-2015 00:00:00</t>
  </si>
  <si>
    <t>26359295</t>
  </si>
  <si>
    <t>МП "Струго-Красненские тепловые сети"</t>
  </si>
  <si>
    <t>6023004122</t>
  </si>
  <si>
    <t>602301001</t>
  </si>
  <si>
    <t>27300820</t>
  </si>
  <si>
    <t>МП "Теплосервис"</t>
  </si>
  <si>
    <t>6003006058</t>
  </si>
  <si>
    <t>27-10-2010 00:00:00</t>
  </si>
  <si>
    <t>26374474</t>
  </si>
  <si>
    <t>МП "ЧПКХ"</t>
  </si>
  <si>
    <t>6003003963</t>
  </si>
  <si>
    <t>25-07-2001 00:00:00</t>
  </si>
  <si>
    <t>30335546</t>
  </si>
  <si>
    <t>МП "Энергоресурс"</t>
  </si>
  <si>
    <t>6010004206</t>
  </si>
  <si>
    <t>601001001</t>
  </si>
  <si>
    <t>22-07-2011 00:00:00</t>
  </si>
  <si>
    <t>26359311</t>
  </si>
  <si>
    <t>МП Г.ПСКОВА  "ПТС"</t>
  </si>
  <si>
    <t>6027044260</t>
  </si>
  <si>
    <t>02-07-1997 00:00:00</t>
  </si>
  <si>
    <t>26359254</t>
  </si>
  <si>
    <t>МП ЖКХ Дедовичского района</t>
  </si>
  <si>
    <t>6004000250</t>
  </si>
  <si>
    <t>600401001</t>
  </si>
  <si>
    <t>19-02-1993 00:00:00</t>
  </si>
  <si>
    <t>26374503</t>
  </si>
  <si>
    <t>МП ЖКХ Пушкиногорского района</t>
  </si>
  <si>
    <t>6020004195</t>
  </si>
  <si>
    <t>602001001</t>
  </si>
  <si>
    <t>25-12-1996 00:00:00</t>
  </si>
  <si>
    <t>26374487</t>
  </si>
  <si>
    <t>МП Новоржевского района "ЖКО"</t>
  </si>
  <si>
    <t>6010003932</t>
  </si>
  <si>
    <t>07-06-2007 00:00:00</t>
  </si>
  <si>
    <t>26359266</t>
  </si>
  <si>
    <t>МУП  "Невельские теплосети"</t>
  </si>
  <si>
    <t>6009006223</t>
  </si>
  <si>
    <t>23-05-2005 00:00:00</t>
  </si>
  <si>
    <t>26359274</t>
  </si>
  <si>
    <t>МУП  "Теплоэнерго"</t>
  </si>
  <si>
    <t>6012006833</t>
  </si>
  <si>
    <t>17-01-2006 00:00:00</t>
  </si>
  <si>
    <t>30479104</t>
  </si>
  <si>
    <t>МУП "ДНОВСКАЯ ТЕПЛОСНАБЖАЮЩАЯ ОРГАНИЗАЦИЯ"</t>
  </si>
  <si>
    <t>6005003870</t>
  </si>
  <si>
    <t>600501001</t>
  </si>
  <si>
    <t>01-04-2016 00:00:00</t>
  </si>
  <si>
    <t>31214737</t>
  </si>
  <si>
    <t>МУП "ЖКХ" Островского района</t>
  </si>
  <si>
    <t>6013009121</t>
  </si>
  <si>
    <t>601301001</t>
  </si>
  <si>
    <t>19-10-2018 00:00:00</t>
  </si>
  <si>
    <t>26359269</t>
  </si>
  <si>
    <t>МУП "Искра"</t>
  </si>
  <si>
    <t>6011000606</t>
  </si>
  <si>
    <t>601101001</t>
  </si>
  <si>
    <t>05-02-1992 00:00:00</t>
  </si>
  <si>
    <t>26374480</t>
  </si>
  <si>
    <t>МУП "КОММУНСЕРВИС"</t>
  </si>
  <si>
    <t>6007002960</t>
  </si>
  <si>
    <t>600701001</t>
  </si>
  <si>
    <t>13-10-2005 00:00:00</t>
  </si>
  <si>
    <t>26374510</t>
  </si>
  <si>
    <t>МУП "Комфорт"</t>
  </si>
  <si>
    <t>6022009311</t>
  </si>
  <si>
    <t>602201001</t>
  </si>
  <si>
    <t>17-10-2007 00:00:00</t>
  </si>
  <si>
    <t>31517488</t>
  </si>
  <si>
    <t>МУП "Красногородские теплосети"</t>
  </si>
  <si>
    <t>6006002735</t>
  </si>
  <si>
    <t>18-06-2021 00:00:00</t>
  </si>
  <si>
    <t>26374481</t>
  </si>
  <si>
    <t>МУП "ЛОКНЯНСКОЕ ЖКХ"</t>
  </si>
  <si>
    <t>6008002667</t>
  </si>
  <si>
    <t>600801001</t>
  </si>
  <si>
    <t>30-06-2003 00:00:00</t>
  </si>
  <si>
    <t>26374493</t>
  </si>
  <si>
    <t>МУП "Палкинская ПМК"</t>
  </si>
  <si>
    <t>6014002810</t>
  </si>
  <si>
    <t>601401001</t>
  </si>
  <si>
    <t>03-03-2003 00:00:00</t>
  </si>
  <si>
    <t>28979851</t>
  </si>
  <si>
    <t>МУП "Райэнергоремонт" Великолукского района</t>
  </si>
  <si>
    <t>6002011471</t>
  </si>
  <si>
    <t>600201001</t>
  </si>
  <si>
    <t>12-07-2011 00:00:00</t>
  </si>
  <si>
    <t>28942317</t>
  </si>
  <si>
    <t>МУП "Сервис"</t>
  </si>
  <si>
    <t>6016003985</t>
  </si>
  <si>
    <t>19-11-2002 00:00:00</t>
  </si>
  <si>
    <t>26402514</t>
  </si>
  <si>
    <t>МУП "ТЕПЛОВЫЕ СЕТИ" Г. ВЕЛИКИЕ ЛУКИ</t>
  </si>
  <si>
    <t>6025006630</t>
  </si>
  <si>
    <t>05-08-2003 00:00:00</t>
  </si>
  <si>
    <t>26359273</t>
  </si>
  <si>
    <t>МУП "Теплоресурс"</t>
  </si>
  <si>
    <t>6012006826</t>
  </si>
  <si>
    <t>26374508</t>
  </si>
  <si>
    <t>МУП Жилкомсервис "Идрица" Себежского района</t>
  </si>
  <si>
    <t>6022007219</t>
  </si>
  <si>
    <t>15-03-2002 00:00:00</t>
  </si>
  <si>
    <t>26359293</t>
  </si>
  <si>
    <t>МУП Себежского района "Теплоэнергия"</t>
  </si>
  <si>
    <t>6022008910</t>
  </si>
  <si>
    <t>06-02-2006 00:00:00</t>
  </si>
  <si>
    <t>26374512</t>
  </si>
  <si>
    <t>МУП Усвятского района "Коммунхоз"</t>
  </si>
  <si>
    <t>6024000152</t>
  </si>
  <si>
    <t>602401001</t>
  </si>
  <si>
    <t>25-12-2002 00:00:00</t>
  </si>
  <si>
    <t>26631832</t>
  </si>
  <si>
    <t>ОАО "ПСКОВАВИА"</t>
  </si>
  <si>
    <t>6027084249</t>
  </si>
  <si>
    <t>06-09-2004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</si>
  <si>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</si>
  <si>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</si>
  <si>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</si>
  <si>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</si>
  <si>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</si>
  <si>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26412673</t>
  </si>
  <si>
    <t>ОАО "РЖД" (филиал  Октябрьская дирекция по эксплуатации зданий и сооружений - структурное подразделение Октябрьской железной дороги)</t>
  </si>
  <si>
    <t>01-10-2003 00:00:00</t>
  </si>
  <si>
    <t>26359281</t>
  </si>
  <si>
    <t>ОАО "Уют"</t>
  </si>
  <si>
    <t>6017003730</t>
  </si>
  <si>
    <t>22-04-1997 00:00:00</t>
  </si>
  <si>
    <t>26359280</t>
  </si>
  <si>
    <t>ОАО Маслосырзавод "Порховский"</t>
  </si>
  <si>
    <t>6017000828</t>
  </si>
  <si>
    <t>30-10-2002 00:00:00</t>
  </si>
  <si>
    <t>31005418</t>
  </si>
  <si>
    <t>ООО  "А2 Энергия"</t>
  </si>
  <si>
    <t>6037009138</t>
  </si>
  <si>
    <t>31-10-2017 00:00:00</t>
  </si>
  <si>
    <t>26359301</t>
  </si>
  <si>
    <t>ООО "ВЕЛИКИЕ ЛУКИ-ЗЕРНОПРОДУКТ"</t>
  </si>
  <si>
    <t>6025019646</t>
  </si>
  <si>
    <t>18-04-2001 00:00:00</t>
  </si>
  <si>
    <t>30850915</t>
  </si>
  <si>
    <t>ООО "ГазРесурс"</t>
  </si>
  <si>
    <t>6027140101</t>
  </si>
  <si>
    <t>26-12-2011 00:00:00</t>
  </si>
  <si>
    <t>26374486</t>
  </si>
  <si>
    <t>ООО "Заря"</t>
  </si>
  <si>
    <t>6009005533</t>
  </si>
  <si>
    <t>03-12-2001 00:00:00</t>
  </si>
  <si>
    <t>30804766</t>
  </si>
  <si>
    <t>ООО "Котельная № 13"</t>
  </si>
  <si>
    <t>6025040197</t>
  </si>
  <si>
    <t>24-04-2013 00:00:00</t>
  </si>
  <si>
    <t>28985452</t>
  </si>
  <si>
    <t>ООО "МОСТ"</t>
  </si>
  <si>
    <t>6025006534</t>
  </si>
  <si>
    <t>26-12-2002 00:00:00</t>
  </si>
  <si>
    <t>26359257</t>
  </si>
  <si>
    <t>ООО "Мелиоратор"</t>
  </si>
  <si>
    <t>6006002693</t>
  </si>
  <si>
    <t>28-03-2017 00:00:00</t>
  </si>
  <si>
    <t>26359285</t>
  </si>
  <si>
    <t>ООО "Псковсельхозэнерго"</t>
  </si>
  <si>
    <t>6027178602</t>
  </si>
  <si>
    <t>21-03-2017 00:00:00</t>
  </si>
  <si>
    <t>29647203</t>
  </si>
  <si>
    <t>ООО "РУС-СЕРВИС"</t>
  </si>
  <si>
    <t>6022008251</t>
  </si>
  <si>
    <t>25-03-2004 00:00:00</t>
  </si>
  <si>
    <t>26778146</t>
  </si>
  <si>
    <t>ООО "ТЕПЛОЭНЕРГО"</t>
  </si>
  <si>
    <t>6006002510</t>
  </si>
  <si>
    <t>01-12-2010 00:00:00</t>
  </si>
  <si>
    <t>31519566</t>
  </si>
  <si>
    <t>ООО "Теплый Остров"</t>
  </si>
  <si>
    <t>6013009241</t>
  </si>
  <si>
    <t>03-12-2019 00:00:00</t>
  </si>
  <si>
    <t>26412650</t>
  </si>
  <si>
    <t>ООО «ГАЗПРОМ ТЕПЛОЭНЕРГО ПСКОВ»</t>
  </si>
  <si>
    <t>6027069804</t>
  </si>
  <si>
    <t>16-10-2002 00:00:00</t>
  </si>
  <si>
    <t>30414238</t>
  </si>
  <si>
    <t>Обособленное подразделение "Псковское" АО "ГУ ЖКХ"</t>
  </si>
  <si>
    <t>602745001</t>
  </si>
  <si>
    <t>12-10-2015 00:00:00</t>
  </si>
  <si>
    <t>26371467</t>
  </si>
  <si>
    <t>ПАО "ОГК-2"</t>
  </si>
  <si>
    <t>2607018122</t>
  </si>
  <si>
    <t>600402001</t>
  </si>
  <si>
    <t>25-07-2006 00:00:00</t>
  </si>
  <si>
    <t>26359282</t>
  </si>
  <si>
    <t>Порховское МП ТС и К</t>
  </si>
  <si>
    <t>6017007510</t>
  </si>
  <si>
    <t>23-02-2001 00:00:00</t>
  </si>
  <si>
    <t>26759130</t>
  </si>
  <si>
    <t>СПК (колхоз) "Передовик"</t>
  </si>
  <si>
    <t>6018001140</t>
  </si>
  <si>
    <t>601801001</t>
  </si>
  <si>
    <t>30-11-1992 00:00:00</t>
  </si>
  <si>
    <t>26359268</t>
  </si>
  <si>
    <t>Сельскохозяйственный производственный кооператив - колхоз "Родина"</t>
  </si>
  <si>
    <t>6011000518</t>
  </si>
  <si>
    <t>29-12-2000 00:00:00</t>
  </si>
  <si>
    <t>26374504</t>
  </si>
  <si>
    <t>УОиО  "Пушкиногорье"</t>
  </si>
  <si>
    <t>6020004685</t>
  </si>
  <si>
    <t>16-07-2001 00:00:00</t>
  </si>
  <si>
    <t>31442807</t>
  </si>
  <si>
    <t>ФГКУ "ПУ ФСБ России по Псковской области"</t>
  </si>
  <si>
    <t>6027089582</t>
  </si>
  <si>
    <t>26412461</t>
  </si>
  <si>
    <t>ФКУ ИК - 4 УФСИН России по Псковской области</t>
  </si>
  <si>
    <t>6018000299</t>
  </si>
  <si>
    <t>30-08-1993 00:00:00</t>
  </si>
  <si>
    <t>30941480</t>
  </si>
  <si>
    <t>Филиал ФГБУ "ЦЖКУ" Минобороны России по ЗВО</t>
  </si>
  <si>
    <t>7729314745</t>
  </si>
  <si>
    <t>784243001</t>
  </si>
  <si>
    <t>WARM</t>
  </si>
  <si>
    <t>Комитет по тарифам и энергетике Псковской области</t>
  </si>
  <si>
    <t>17.11.2021</t>
  </si>
  <si>
    <t>https://tarif.pskov.ru/deystvuyushchie-tarify/teplosnabzhenie</t>
  </si>
  <si>
    <t>194044, г. Санкт-Перербург, Зеленков пер., д. 7а, литер Б</t>
  </si>
  <si>
    <t>Ладонкин Антон Николаевич</t>
  </si>
  <si>
    <t>Рейман Ольга Викторовна</t>
  </si>
  <si>
    <t>экономист</t>
  </si>
  <si>
    <t>8-(81131)-2-17-53</t>
  </si>
  <si>
    <t>olga.reiman@yandex.ru</t>
  </si>
  <si>
    <t>О</t>
  </si>
  <si>
    <t>Гдовский район, Гдов (58608101);</t>
  </si>
  <si>
    <t>Пушкиногорский район, Пушкиногорский район (58651000);</t>
  </si>
  <si>
    <t>Пушкиногорский район, Пушкиногорье (58651152);</t>
  </si>
  <si>
    <t>Производство тепловой энергии. Некомбинированная выработка; Передача. Тепловая энергия; Сбыт. Тепловая энергия</t>
  </si>
  <si>
    <t>Тариф на тепловую энергию</t>
  </si>
  <si>
    <t>1.1.2</t>
  </si>
  <si>
    <t>Договор Гдов</t>
  </si>
  <si>
    <t>https://portal.eias.ru/Portal/DownloadPage.aspx?type=12&amp;guid=465d2b15-af9f-41b7-a80e-bc65cd347f5a</t>
  </si>
  <si>
    <t>Договор Пушкинские Горы</t>
  </si>
  <si>
    <t>https://portal.eias.ru/Portal/DownloadPage.aspx?type=12&amp;guid=07fde085-a5ee-4844-a313-d698e567cf39</t>
  </si>
  <si>
    <t>30.06.2022</t>
  </si>
  <si>
    <t>01.07.2022</t>
  </si>
  <si>
    <t>№90-т от 17.11.2021; №253-т от 15.12.2021</t>
  </si>
  <si>
    <t>Тарифы для г.Гдов установлены приказом №90-т от 17.11.2021</t>
  </si>
  <si>
    <t>Тарифы для Пушкиногорского района установлены приказом №253-т от 15.12.2021</t>
  </si>
  <si>
    <t>21.12.21 13:08:16</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</si>
</sst>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49" fontId="37" fillId="0" borderId="16" xfId="33" applyNumberFormat="1" applyFont="1" applyFill="1" applyBorder="1" applyAlignment="1" applyProtection="1">
      <alignment horizontal="center" vertical="center" wrapText="1"/>
    </xf>
    <xf numFmtId="49" fontId="10" fillId="0" borderId="28" xfId="33" applyNumberFormat="1" applyFont="1" applyFill="1" applyBorder="1" applyAlignment="1" applyProtection="1">
      <alignment horizontal="center" vertical="center" wrapText="1"/>
    </xf>
    <xf numFmtId="49" fontId="0" fillId="0" borderId="26" xfId="0" applyBorder="1" applyAlignment="1">
      <alignment horizontal="center" vertical="center" wrapText="1"/>
    </xf>
    <xf numFmtId="0" fontId="0" fillId="8" borderId="16" xfId="0" applyNumberFormat="1" applyFill="1" applyBorder="1" applyAlignment="1" applyProtection="1">
      <alignment horizontal="left" vertical="center" wrapText="1"/>
    </xf>
    <xf numFmtId="0" fontId="0" fillId="8" borderId="28"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59</xdr:row>
      <xdr:rowOff>0</xdr:rowOff>
    </xdr:from>
    <xdr:to>
      <xdr:col>20</xdr:col>
      <xdr:colOff>228600</xdr:colOff>
      <xdr:row>59</xdr:row>
      <xdr:rowOff>190500</xdr:rowOff>
    </xdr:to>
    <xdr:grpSp>
      <xdr:nvGrpSpPr>
        <xdr:cNvPr id="4" name="shCalendar" hidden="1"/>
        <xdr:cNvGrpSpPr>
          <a:grpSpLocks/>
        </xdr:cNvGrpSpPr>
      </xdr:nvGrpSpPr>
      <xdr:grpSpPr bwMode="auto">
        <a:xfrm>
          <a:off x="8408194" y="102870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29475" y="3357563"/>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68350" y="809625"/>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35</xdr:row>
      <xdr:rowOff>2</xdr:rowOff>
    </xdr:from>
    <xdr:to>
      <xdr:col>4</xdr:col>
      <xdr:colOff>3343276</xdr:colOff>
      <xdr:row>36</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09" t="s">
        <v>491</v>
      </c>
      <c r="G2" s="1210"/>
      <c r="H2" s="1211"/>
      <c r="I2" s="434"/>
    </row>
    <row r="3" spans="1:20" ht="3" customHeight="1"/>
    <row r="4" spans="1:20" s="190" customFormat="1" ht="11.25">
      <c r="A4" s="213"/>
      <c r="B4" s="213"/>
      <c r="C4" s="213"/>
      <c r="D4" s="213"/>
      <c r="F4" s="1161" t="s">
        <v>454</v>
      </c>
      <c r="G4" s="1161"/>
      <c r="H4" s="1161"/>
      <c r="I4" s="1212"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12"/>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492</v>
      </c>
      <c r="H7" s="315" t="str">
        <f>IF(dateCh="","",dateCh)</f>
        <v>19.11.2021</v>
      </c>
      <c r="I7" s="196" t="s">
        <v>493</v>
      </c>
      <c r="J7" s="332"/>
      <c r="K7" s="213"/>
      <c r="L7" s="213"/>
      <c r="M7" s="213"/>
      <c r="N7" s="213"/>
      <c r="O7" s="213"/>
      <c r="P7" s="213"/>
      <c r="Q7" s="213"/>
      <c r="R7" s="213"/>
      <c r="S7" s="213"/>
      <c r="T7" s="213"/>
    </row>
    <row r="8" spans="1:20" s="190" customFormat="1" ht="45">
      <c r="A8" s="1213">
        <v>1</v>
      </c>
      <c r="B8" s="213"/>
      <c r="C8" s="213"/>
      <c r="D8" s="213"/>
      <c r="F8" s="333" t="str">
        <f>"2." &amp;mergeValue(A8)</f>
        <v>2.1</v>
      </c>
      <c r="G8" s="415" t="s">
        <v>494</v>
      </c>
      <c r="H8" s="315"/>
      <c r="I8" s="196" t="s">
        <v>589</v>
      </c>
      <c r="J8" s="332"/>
      <c r="K8" s="213"/>
      <c r="L8" s="213"/>
      <c r="M8" s="213"/>
      <c r="N8" s="213"/>
      <c r="O8" s="213"/>
      <c r="P8" s="213"/>
      <c r="Q8" s="213"/>
      <c r="R8" s="213"/>
      <c r="S8" s="213"/>
      <c r="T8" s="213"/>
    </row>
    <row r="9" spans="1:20" s="190" customFormat="1" ht="22.5">
      <c r="A9" s="1213"/>
      <c r="B9" s="213"/>
      <c r="C9" s="213"/>
      <c r="D9" s="213"/>
      <c r="F9" s="333" t="str">
        <f>"3." &amp;mergeValue(A9)</f>
        <v>3.1</v>
      </c>
      <c r="G9" s="415" t="s">
        <v>495</v>
      </c>
      <c r="H9" s="315"/>
      <c r="I9" s="196" t="s">
        <v>587</v>
      </c>
      <c r="J9" s="332"/>
      <c r="K9" s="213"/>
      <c r="L9" s="213"/>
      <c r="M9" s="213"/>
      <c r="N9" s="213"/>
      <c r="O9" s="213"/>
      <c r="P9" s="213"/>
      <c r="Q9" s="213"/>
      <c r="R9" s="213"/>
      <c r="S9" s="213"/>
      <c r="T9" s="213"/>
    </row>
    <row r="10" spans="1:20" s="190" customFormat="1" ht="22.5">
      <c r="A10" s="1213"/>
      <c r="B10" s="213"/>
      <c r="C10" s="213"/>
      <c r="D10" s="213"/>
      <c r="F10" s="333" t="str">
        <f>"4."&amp;mergeValue(A10)</f>
        <v>4.1</v>
      </c>
      <c r="G10" s="415" t="s">
        <v>496</v>
      </c>
      <c r="H10" s="316" t="s">
        <v>458</v>
      </c>
      <c r="I10" s="196"/>
      <c r="J10" s="332"/>
      <c r="K10" s="213"/>
      <c r="L10" s="213"/>
      <c r="M10" s="213"/>
      <c r="N10" s="213"/>
      <c r="O10" s="213"/>
      <c r="P10" s="213"/>
      <c r="Q10" s="213"/>
      <c r="R10" s="213"/>
      <c r="S10" s="213"/>
      <c r="T10" s="213"/>
    </row>
    <row r="11" spans="1:20" s="190" customFormat="1" ht="18.75">
      <c r="A11" s="1213"/>
      <c r="B11" s="1213">
        <v>1</v>
      </c>
      <c r="C11" s="342"/>
      <c r="D11" s="342"/>
      <c r="F11" s="333" t="str">
        <f>"4."&amp;mergeValue(A11) &amp;"."&amp;mergeValue(B11)</f>
        <v>4.1.1</v>
      </c>
      <c r="G11" s="322" t="s">
        <v>591</v>
      </c>
      <c r="H11" s="315" t="str">
        <f>IF(region_name="","",region_name)</f>
        <v>Псковская область</v>
      </c>
      <c r="I11" s="196" t="s">
        <v>499</v>
      </c>
      <c r="J11" s="332"/>
      <c r="K11" s="213"/>
      <c r="L11" s="213"/>
      <c r="M11" s="213"/>
      <c r="N11" s="213"/>
      <c r="O11" s="213"/>
      <c r="P11" s="213"/>
      <c r="Q11" s="213"/>
      <c r="R11" s="213"/>
      <c r="S11" s="213"/>
      <c r="T11" s="213"/>
    </row>
    <row r="12" spans="1:20" s="190" customFormat="1" ht="22.5">
      <c r="A12" s="1213"/>
      <c r="B12" s="1213"/>
      <c r="C12" s="1213">
        <v>1</v>
      </c>
      <c r="D12" s="342"/>
      <c r="F12" s="333" t="str">
        <f>"4."&amp;mergeValue(A12) &amp;"."&amp;mergeValue(B12)&amp;"."&amp;mergeValue(C12)</f>
        <v>4.1.1.1</v>
      </c>
      <c r="G12" s="339" t="s">
        <v>497</v>
      </c>
      <c r="H12" s="315"/>
      <c r="I12" s="196" t="s">
        <v>500</v>
      </c>
      <c r="J12" s="332"/>
      <c r="K12" s="213"/>
      <c r="L12" s="213"/>
      <c r="M12" s="213"/>
      <c r="N12" s="213"/>
      <c r="O12" s="213"/>
      <c r="P12" s="213"/>
      <c r="Q12" s="213"/>
      <c r="R12" s="213"/>
      <c r="S12" s="213"/>
      <c r="T12" s="213"/>
    </row>
    <row r="13" spans="1:20" s="190" customFormat="1" ht="39" customHeight="1">
      <c r="A13" s="1213"/>
      <c r="B13" s="1213"/>
      <c r="C13" s="1213"/>
      <c r="D13" s="342">
        <v>1</v>
      </c>
      <c r="F13" s="333" t="str">
        <f>"4."&amp;mergeValue(A13) &amp;"."&amp;mergeValue(B13)&amp;"."&amp;mergeValue(C13)&amp;"."&amp;mergeValue(D13)</f>
        <v>4.1.1.1.1</v>
      </c>
      <c r="G13" s="418" t="s">
        <v>498</v>
      </c>
      <c r="H13" s="315"/>
      <c r="I13" s="1214" t="s">
        <v>590</v>
      </c>
      <c r="J13" s="332"/>
      <c r="K13" s="213"/>
      <c r="L13" s="213"/>
      <c r="M13" s="213"/>
      <c r="N13" s="213"/>
      <c r="O13" s="213"/>
      <c r="P13" s="213"/>
      <c r="Q13" s="213"/>
      <c r="R13" s="213"/>
      <c r="S13" s="213"/>
      <c r="T13" s="213"/>
    </row>
    <row r="14" spans="1:20" s="190" customFormat="1" ht="18.75">
      <c r="A14" s="1213"/>
      <c r="B14" s="1213"/>
      <c r="C14" s="1213"/>
      <c r="D14" s="342"/>
      <c r="F14" s="336"/>
      <c r="G14" s="150" t="s">
        <v>4</v>
      </c>
      <c r="H14" s="341"/>
      <c r="I14" s="1214"/>
      <c r="J14" s="332"/>
      <c r="K14" s="213"/>
      <c r="L14" s="213"/>
      <c r="M14" s="213"/>
      <c r="N14" s="213"/>
      <c r="O14" s="213"/>
      <c r="P14" s="213"/>
      <c r="Q14" s="213"/>
      <c r="R14" s="213"/>
      <c r="S14" s="213"/>
      <c r="T14" s="213"/>
    </row>
    <row r="15" spans="1:20" s="190" customFormat="1" ht="18.75">
      <c r="A15" s="1213"/>
      <c r="B15" s="1213"/>
      <c r="C15" s="342"/>
      <c r="D15" s="342"/>
      <c r="F15" s="419"/>
      <c r="G15" s="195" t="s">
        <v>403</v>
      </c>
      <c r="H15" s="420"/>
      <c r="I15" s="421"/>
      <c r="J15" s="332"/>
      <c r="K15" s="213"/>
      <c r="L15" s="213"/>
      <c r="M15" s="213"/>
      <c r="N15" s="213"/>
      <c r="O15" s="213"/>
      <c r="P15" s="213"/>
      <c r="Q15" s="213"/>
      <c r="R15" s="213"/>
      <c r="S15" s="213"/>
      <c r="T15" s="213"/>
    </row>
    <row r="16" spans="1:20" s="190" customFormat="1" ht="18.75">
      <c r="A16" s="1213"/>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208" t="s">
        <v>592</v>
      </c>
      <c r="H19" s="1208"/>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9" t="s">
        <v>630</v>
      </c>
      <c r="M5" s="1229"/>
      <c r="N5" s="1229"/>
      <c r="O5" s="1229"/>
      <c r="P5" s="1229"/>
      <c r="Q5" s="1229"/>
      <c r="R5" s="1229"/>
      <c r="S5" s="1229"/>
      <c r="T5" s="1229"/>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35" t="str">
        <f>IF(NameOrPr_ch="",IF(NameOrPr="","",NameOrPr),NameOrPr_ch)</f>
        <v>Комитет по тарифам и энергетике Псковской области</v>
      </c>
      <c r="P7" s="1235"/>
      <c r="Q7" s="1235"/>
      <c r="R7" s="1235"/>
      <c r="S7" s="1235"/>
      <c r="T7" s="1235"/>
      <c r="U7" s="582"/>
      <c r="V7" s="582"/>
      <c r="W7" s="519"/>
      <c r="X7" s="590"/>
      <c r="Y7" s="590"/>
      <c r="Z7" s="590"/>
      <c r="AA7" s="590"/>
      <c r="AB7" s="590"/>
      <c r="AC7" s="590"/>
    </row>
    <row r="8" spans="1:29" s="570" customFormat="1" ht="18.75">
      <c r="A8" s="590"/>
      <c r="B8" s="590"/>
      <c r="C8" s="590"/>
      <c r="D8" s="590"/>
      <c r="E8" s="590"/>
      <c r="F8" s="590"/>
      <c r="G8" s="590"/>
      <c r="H8" s="590"/>
      <c r="L8" s="499"/>
      <c r="M8" s="617" t="s">
        <v>595</v>
      </c>
      <c r="N8" s="666"/>
      <c r="O8" s="1235" t="str">
        <f>IF(datePr_ch="",IF(datePr="","",datePr),datePr_ch)</f>
        <v>17.11.2021</v>
      </c>
      <c r="P8" s="1235"/>
      <c r="Q8" s="1235"/>
      <c r="R8" s="1235"/>
      <c r="S8" s="1235"/>
      <c r="T8" s="1235"/>
      <c r="U8" s="582"/>
      <c r="V8" s="582"/>
      <c r="W8" s="519"/>
      <c r="X8" s="590"/>
      <c r="Y8" s="590"/>
      <c r="Z8" s="590"/>
      <c r="AA8" s="590"/>
      <c r="AB8" s="590"/>
      <c r="AC8" s="590"/>
    </row>
    <row r="9" spans="1:29" s="570" customFormat="1" ht="18.75">
      <c r="A9" s="590"/>
      <c r="B9" s="590"/>
      <c r="C9" s="590"/>
      <c r="D9" s="590"/>
      <c r="E9" s="590"/>
      <c r="F9" s="590"/>
      <c r="G9" s="590"/>
      <c r="H9" s="590"/>
      <c r="L9" s="552"/>
      <c r="M9" s="617" t="s">
        <v>594</v>
      </c>
      <c r="N9" s="666"/>
      <c r="O9" s="1235" t="str">
        <f>IF(numberPr_ch="",IF(numberPr="","",numberPr),numberPr_ch)</f>
        <v>№90-т от 17.11.2021; №253-т от 15.12.2021</v>
      </c>
      <c r="P9" s="1235"/>
      <c r="Q9" s="1235"/>
      <c r="R9" s="1235"/>
      <c r="S9" s="1235"/>
      <c r="T9" s="1235"/>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35" t="str">
        <f>IF(IstPub_ch="",IF(IstPub="","",IstPub),IstPub_ch)</f>
        <v>https://tarif.pskov.ru/deystvuyushchie-tarify/teplosnabzhenie</v>
      </c>
      <c r="P10" s="1235"/>
      <c r="Q10" s="1235"/>
      <c r="R10" s="1235"/>
      <c r="S10" s="1235"/>
      <c r="T10" s="1235"/>
      <c r="U10" s="582"/>
      <c r="V10" s="582"/>
      <c r="W10" s="519"/>
      <c r="X10" s="590"/>
      <c r="Y10" s="590"/>
      <c r="Z10" s="590"/>
      <c r="AA10" s="590"/>
      <c r="AB10" s="590"/>
      <c r="AC10" s="590"/>
    </row>
    <row r="11" spans="1:29" s="570" customFormat="1" ht="11.25" hidden="1">
      <c r="A11" s="590"/>
      <c r="B11" s="590"/>
      <c r="C11" s="590"/>
      <c r="D11" s="590"/>
      <c r="E11" s="590"/>
      <c r="F11" s="590"/>
      <c r="G11" s="590"/>
      <c r="H11" s="590"/>
      <c r="L11" s="1230"/>
      <c r="M11" s="1230"/>
      <c r="N11" s="566"/>
      <c r="O11" s="582"/>
      <c r="P11" s="582"/>
      <c r="Q11" s="582"/>
      <c r="R11" s="582"/>
      <c r="S11" s="582"/>
      <c r="T11" s="582"/>
      <c r="U11" s="588" t="s">
        <v>373</v>
      </c>
      <c r="X11" s="590"/>
      <c r="Y11" s="590"/>
      <c r="Z11" s="590"/>
      <c r="AA11" s="590"/>
      <c r="AB11" s="590"/>
      <c r="AC11" s="590"/>
    </row>
    <row r="12" spans="1:29">
      <c r="J12" s="529"/>
      <c r="K12" s="529"/>
      <c r="L12" s="524"/>
      <c r="M12" s="524"/>
      <c r="N12" s="502"/>
      <c r="O12" s="1236"/>
      <c r="P12" s="1236"/>
      <c r="Q12" s="1236"/>
      <c r="R12" s="1236"/>
      <c r="S12" s="1236"/>
      <c r="T12" s="1236"/>
      <c r="U12" s="1236"/>
    </row>
    <row r="13" spans="1:29">
      <c r="J13" s="529"/>
      <c r="K13" s="529"/>
      <c r="L13" s="1161" t="s">
        <v>454</v>
      </c>
      <c r="M13" s="1161"/>
      <c r="N13" s="1161"/>
      <c r="O13" s="1161"/>
      <c r="P13" s="1161"/>
      <c r="Q13" s="1161"/>
      <c r="R13" s="1161"/>
      <c r="S13" s="1161"/>
      <c r="T13" s="1161"/>
      <c r="U13" s="1161"/>
      <c r="V13" s="1161"/>
      <c r="W13" s="1161" t="s">
        <v>455</v>
      </c>
    </row>
    <row r="14" spans="1:29" ht="14.25" customHeight="1">
      <c r="J14" s="529"/>
      <c r="K14" s="529"/>
      <c r="L14" s="1242" t="s">
        <v>92</v>
      </c>
      <c r="M14" s="1242" t="s">
        <v>638</v>
      </c>
      <c r="N14" s="661"/>
      <c r="O14" s="1243" t="s">
        <v>640</v>
      </c>
      <c r="P14" s="1244"/>
      <c r="Q14" s="1244"/>
      <c r="R14" s="1244"/>
      <c r="S14" s="1244"/>
      <c r="T14" s="1245"/>
      <c r="U14" s="1226" t="s">
        <v>341</v>
      </c>
      <c r="V14" s="1239" t="s">
        <v>275</v>
      </c>
      <c r="W14" s="1161"/>
    </row>
    <row r="15" spans="1:29" ht="14.25" customHeight="1">
      <c r="J15" s="529"/>
      <c r="K15" s="529"/>
      <c r="L15" s="1242"/>
      <c r="M15" s="1242"/>
      <c r="N15" s="662"/>
      <c r="O15" s="1248" t="s">
        <v>604</v>
      </c>
      <c r="P15" s="1246" t="s">
        <v>271</v>
      </c>
      <c r="Q15" s="1247"/>
      <c r="R15" s="1223" t="s">
        <v>653</v>
      </c>
      <c r="S15" s="1224"/>
      <c r="T15" s="1225"/>
      <c r="U15" s="1227"/>
      <c r="V15" s="1240"/>
      <c r="W15" s="1161"/>
    </row>
    <row r="16" spans="1:29" ht="33.75" customHeight="1">
      <c r="J16" s="529"/>
      <c r="K16" s="529"/>
      <c r="L16" s="1242"/>
      <c r="M16" s="1242"/>
      <c r="N16" s="663"/>
      <c r="O16" s="1249"/>
      <c r="P16" s="535" t="s">
        <v>605</v>
      </c>
      <c r="Q16" s="535" t="s">
        <v>6</v>
      </c>
      <c r="R16" s="536" t="s">
        <v>274</v>
      </c>
      <c r="S16" s="1237" t="s">
        <v>273</v>
      </c>
      <c r="T16" s="1238"/>
      <c r="U16" s="1228"/>
      <c r="V16" s="1241"/>
      <c r="W16" s="1161"/>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1">
        <f ca="1">OFFSET(S17,0,-1)+1</f>
        <v>7</v>
      </c>
      <c r="T17" s="1231"/>
      <c r="U17" s="648">
        <f ca="1">OFFSET(U17,0,-2)+1</f>
        <v>8</v>
      </c>
      <c r="V17" s="649">
        <f ca="1">OFFSET(V17,0,-1)</f>
        <v>8</v>
      </c>
      <c r="W17" s="648">
        <f ca="1">OFFSET(W17,0,-1)+1</f>
        <v>9</v>
      </c>
    </row>
    <row r="18" spans="1:29" ht="22.5">
      <c r="A18" s="1215">
        <v>1</v>
      </c>
      <c r="B18" s="865"/>
      <c r="C18" s="865"/>
      <c r="D18" s="865"/>
      <c r="E18" s="866"/>
      <c r="F18" s="867"/>
      <c r="G18" s="867"/>
      <c r="H18" s="867"/>
      <c r="I18" s="868"/>
      <c r="J18" s="863"/>
      <c r="K18" s="870"/>
      <c r="L18" s="593">
        <f>mergeValue(A18)</f>
        <v>1</v>
      </c>
      <c r="M18" s="641" t="s">
        <v>20</v>
      </c>
      <c r="N18" s="646"/>
      <c r="O18" s="1216"/>
      <c r="P18" s="1216"/>
      <c r="Q18" s="1216"/>
      <c r="R18" s="1216"/>
      <c r="S18" s="1216"/>
      <c r="T18" s="1216"/>
      <c r="U18" s="1216"/>
      <c r="V18" s="1216"/>
      <c r="W18" s="630" t="s">
        <v>476</v>
      </c>
      <c r="Y18" s="589"/>
      <c r="Z18" s="589" t="str">
        <f t="shared" ref="Z18:Z31" si="0">IF(M18="","",M18 )</f>
        <v>Наименование тарифа</v>
      </c>
      <c r="AA18" s="589"/>
      <c r="AB18" s="589"/>
      <c r="AC18" s="589"/>
    </row>
    <row r="19" spans="1:29" ht="22.5">
      <c r="A19" s="1215"/>
      <c r="B19" s="1215">
        <v>1</v>
      </c>
      <c r="C19" s="865"/>
      <c r="D19" s="865"/>
      <c r="E19" s="867"/>
      <c r="F19" s="867"/>
      <c r="G19" s="867"/>
      <c r="H19" s="867"/>
      <c r="I19" s="862"/>
      <c r="J19" s="861"/>
      <c r="K19" s="864"/>
      <c r="L19" s="593" t="str">
        <f>mergeValue(A19) &amp;"."&amp; mergeValue(B19)</f>
        <v>1.1</v>
      </c>
      <c r="M19" s="546" t="s">
        <v>16</v>
      </c>
      <c r="N19" s="646"/>
      <c r="O19" s="1216"/>
      <c r="P19" s="1216"/>
      <c r="Q19" s="1216"/>
      <c r="R19" s="1216"/>
      <c r="S19" s="1216"/>
      <c r="T19" s="1216"/>
      <c r="U19" s="1216"/>
      <c r="V19" s="1216"/>
      <c r="W19" s="630" t="s">
        <v>477</v>
      </c>
      <c r="Y19" s="589"/>
      <c r="Z19" s="589" t="str">
        <f t="shared" si="0"/>
        <v>Территория действия тарифа</v>
      </c>
      <c r="AA19" s="589"/>
      <c r="AB19" s="589"/>
      <c r="AC19" s="589"/>
    </row>
    <row r="20" spans="1:29" ht="22.5">
      <c r="A20" s="1215"/>
      <c r="B20" s="1215"/>
      <c r="C20" s="1215">
        <v>1</v>
      </c>
      <c r="D20" s="865"/>
      <c r="E20" s="867"/>
      <c r="F20" s="867"/>
      <c r="G20" s="867"/>
      <c r="H20" s="867"/>
      <c r="I20" s="869"/>
      <c r="J20" s="861"/>
      <c r="K20" s="864"/>
      <c r="L20" s="593" t="str">
        <f>mergeValue(A20) &amp;"."&amp; mergeValue(B20)&amp;"."&amp; mergeValue(C20)</f>
        <v>1.1.1</v>
      </c>
      <c r="M20" s="547" t="s">
        <v>7</v>
      </c>
      <c r="N20" s="646"/>
      <c r="O20" s="1216"/>
      <c r="P20" s="1216"/>
      <c r="Q20" s="1216"/>
      <c r="R20" s="1216"/>
      <c r="S20" s="1216"/>
      <c r="T20" s="1216"/>
      <c r="U20" s="1216"/>
      <c r="V20" s="1216"/>
      <c r="W20" s="630" t="s">
        <v>632</v>
      </c>
      <c r="Y20" s="589"/>
      <c r="Z20" s="589" t="str">
        <f t="shared" si="0"/>
        <v xml:space="preserve">Наименование системы теплоснабжения </v>
      </c>
      <c r="AA20" s="589"/>
      <c r="AB20" s="589"/>
      <c r="AC20" s="589"/>
    </row>
    <row r="21" spans="1:29" ht="22.5">
      <c r="A21" s="1215"/>
      <c r="B21" s="1215"/>
      <c r="C21" s="1215"/>
      <c r="D21" s="1215">
        <v>1</v>
      </c>
      <c r="E21" s="867"/>
      <c r="F21" s="867"/>
      <c r="G21" s="867"/>
      <c r="H21" s="867"/>
      <c r="I21" s="869"/>
      <c r="J21" s="861"/>
      <c r="K21" s="864"/>
      <c r="L21" s="593" t="str">
        <f>mergeValue(A21) &amp;"."&amp; mergeValue(B21)&amp;"."&amp; mergeValue(C21)&amp;"."&amp; mergeValue(D21)</f>
        <v>1.1.1.1</v>
      </c>
      <c r="M21" s="548" t="s">
        <v>22</v>
      </c>
      <c r="N21" s="646"/>
      <c r="O21" s="1216"/>
      <c r="P21" s="1216"/>
      <c r="Q21" s="1216"/>
      <c r="R21" s="1216"/>
      <c r="S21" s="1216"/>
      <c r="T21" s="1216"/>
      <c r="U21" s="1216"/>
      <c r="V21" s="1216"/>
      <c r="W21" s="630" t="s">
        <v>633</v>
      </c>
      <c r="Y21" s="589"/>
      <c r="Z21" s="589" t="str">
        <f t="shared" si="0"/>
        <v xml:space="preserve">Источник тепловой энергии  </v>
      </c>
      <c r="AA21" s="589"/>
      <c r="AB21" s="589"/>
      <c r="AC21" s="589"/>
    </row>
    <row r="22" spans="1:29" ht="101.25">
      <c r="A22" s="1215"/>
      <c r="B22" s="1215"/>
      <c r="C22" s="1215"/>
      <c r="D22" s="1215"/>
      <c r="E22" s="1215">
        <v>1</v>
      </c>
      <c r="F22" s="867"/>
      <c r="G22" s="867"/>
      <c r="H22" s="865">
        <v>1</v>
      </c>
      <c r="I22" s="1215">
        <v>1</v>
      </c>
      <c r="J22" s="867"/>
      <c r="K22" s="872"/>
      <c r="L22" s="593" t="str">
        <f>mergeValue(A22) &amp;"."&amp; mergeValue(B22)&amp;"."&amp; mergeValue(C22)&amp;"."&amp; mergeValue(D22)&amp;"."&amp; mergeValue(E22)</f>
        <v>1.1.1.1.1</v>
      </c>
      <c r="M22" s="554" t="s">
        <v>9</v>
      </c>
      <c r="N22" s="646"/>
      <c r="O22" s="1217"/>
      <c r="P22" s="1217"/>
      <c r="Q22" s="1217"/>
      <c r="R22" s="1217"/>
      <c r="S22" s="1217"/>
      <c r="T22" s="1217"/>
      <c r="U22" s="1217"/>
      <c r="V22" s="1217"/>
      <c r="W22" s="630" t="s">
        <v>637</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15"/>
      <c r="B23" s="1215"/>
      <c r="C23" s="1215"/>
      <c r="D23" s="1215"/>
      <c r="E23" s="1215"/>
      <c r="F23" s="1215">
        <v>1</v>
      </c>
      <c r="G23" s="865"/>
      <c r="H23" s="865"/>
      <c r="I23" s="1215"/>
      <c r="J23" s="1215">
        <v>1</v>
      </c>
      <c r="K23" s="873"/>
      <c r="L23" s="593" t="str">
        <f>mergeValue(A23) &amp;"."&amp; mergeValue(B23)&amp;"."&amp; mergeValue(C23)&amp;"."&amp; mergeValue(D23)&amp;"."&amp; mergeValue(E23)&amp;"."&amp; mergeValue(F23)</f>
        <v>1.1.1.1.1.1</v>
      </c>
      <c r="M23" s="555" t="s">
        <v>10</v>
      </c>
      <c r="N23" s="646"/>
      <c r="O23" s="1218"/>
      <c r="P23" s="1219"/>
      <c r="Q23" s="1219"/>
      <c r="R23" s="1219"/>
      <c r="S23" s="1219"/>
      <c r="T23" s="1219"/>
      <c r="U23" s="1219"/>
      <c r="V23" s="1220"/>
      <c r="W23" s="630" t="s">
        <v>635</v>
      </c>
      <c r="Y23" s="589"/>
      <c r="Z23" s="589" t="str">
        <f t="shared" si="0"/>
        <v>Группа потребителей</v>
      </c>
      <c r="AA23" s="589"/>
      <c r="AB23" s="589"/>
      <c r="AC23" s="589"/>
    </row>
    <row r="24" spans="1:29" ht="189" customHeight="1">
      <c r="A24" s="1215"/>
      <c r="B24" s="1215"/>
      <c r="C24" s="1215"/>
      <c r="D24" s="1215"/>
      <c r="E24" s="1215"/>
      <c r="F24" s="1215"/>
      <c r="G24" s="865">
        <v>1</v>
      </c>
      <c r="H24" s="865"/>
      <c r="I24" s="1215"/>
      <c r="J24" s="1215"/>
      <c r="K24" s="873">
        <v>1</v>
      </c>
      <c r="L24" s="593" t="str">
        <f>mergeValue(A24) &amp;"."&amp; mergeValue(B24)&amp;"."&amp; mergeValue(C24)&amp;"."&amp; mergeValue(D24)&amp;"."&amp; mergeValue(E24)&amp;"."&amp; mergeValue(F24)&amp;"."&amp; mergeValue(G24)</f>
        <v>1.1.1.1.1.1.1</v>
      </c>
      <c r="M24" s="1069"/>
      <c r="N24" s="646"/>
      <c r="O24" s="562"/>
      <c r="P24" s="562"/>
      <c r="Q24" s="1094"/>
      <c r="R24" s="1221"/>
      <c r="S24" s="1222" t="s">
        <v>84</v>
      </c>
      <c r="T24" s="1221"/>
      <c r="U24" s="1222" t="s">
        <v>85</v>
      </c>
      <c r="V24" s="562"/>
      <c r="W24" s="1232" t="s">
        <v>654</v>
      </c>
      <c r="X24" s="585" t="str">
        <f>strCheckDate(O25:V25)</f>
        <v/>
      </c>
      <c r="Y24" s="589"/>
      <c r="Z24" s="589" t="str">
        <f t="shared" si="0"/>
        <v/>
      </c>
      <c r="AA24" s="589"/>
      <c r="AB24" s="589"/>
      <c r="AC24" s="589"/>
    </row>
    <row r="25" spans="1:29" ht="11.25" hidden="1" customHeight="1">
      <c r="A25" s="1215"/>
      <c r="B25" s="1215"/>
      <c r="C25" s="1215"/>
      <c r="D25" s="1215"/>
      <c r="E25" s="1215"/>
      <c r="F25" s="1215"/>
      <c r="G25" s="865"/>
      <c r="H25" s="865"/>
      <c r="I25" s="1215"/>
      <c r="J25" s="1215"/>
      <c r="K25" s="873"/>
      <c r="L25" s="600"/>
      <c r="M25" s="646"/>
      <c r="N25" s="646"/>
      <c r="O25" s="562"/>
      <c r="P25" s="562"/>
      <c r="Q25" s="584" t="str">
        <f>R24 &amp; "-" &amp; T24</f>
        <v>-</v>
      </c>
      <c r="R25" s="1221"/>
      <c r="S25" s="1222"/>
      <c r="T25" s="1221"/>
      <c r="U25" s="1222"/>
      <c r="V25" s="562"/>
      <c r="W25" s="1233"/>
      <c r="Y25" s="589"/>
      <c r="Z25" s="589" t="str">
        <f t="shared" si="0"/>
        <v/>
      </c>
      <c r="AA25" s="589"/>
      <c r="AB25" s="589"/>
      <c r="AC25" s="589"/>
    </row>
    <row r="26" spans="1:29" ht="15" customHeight="1">
      <c r="A26" s="1215"/>
      <c r="B26" s="1215"/>
      <c r="C26" s="1215"/>
      <c r="D26" s="1215"/>
      <c r="E26" s="1215"/>
      <c r="F26" s="1215"/>
      <c r="G26" s="867"/>
      <c r="H26" s="865"/>
      <c r="I26" s="1215"/>
      <c r="J26" s="1215"/>
      <c r="K26" s="872"/>
      <c r="L26" s="538"/>
      <c r="M26" s="557" t="s">
        <v>25</v>
      </c>
      <c r="N26" s="564"/>
      <c r="O26" s="564"/>
      <c r="P26" s="564"/>
      <c r="Q26" s="564"/>
      <c r="R26" s="564"/>
      <c r="S26" s="564"/>
      <c r="T26" s="564"/>
      <c r="U26" s="564"/>
      <c r="V26" s="560"/>
      <c r="W26" s="1234"/>
      <c r="Y26" s="589"/>
      <c r="Z26" s="589" t="str">
        <f t="shared" si="0"/>
        <v>Добавить вид теплоносителя (параметры теплоносителя)</v>
      </c>
      <c r="AA26" s="589"/>
      <c r="AB26" s="589"/>
      <c r="AC26" s="589"/>
    </row>
    <row r="27" spans="1:29" ht="15" customHeight="1">
      <c r="A27" s="1215"/>
      <c r="B27" s="1215"/>
      <c r="C27" s="1215"/>
      <c r="D27" s="1215"/>
      <c r="E27" s="1215"/>
      <c r="F27" s="867"/>
      <c r="G27" s="867"/>
      <c r="H27" s="865"/>
      <c r="I27" s="1215"/>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15"/>
      <c r="B28" s="1215"/>
      <c r="C28" s="1215"/>
      <c r="D28" s="1215"/>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15"/>
      <c r="B29" s="1215"/>
      <c r="C29" s="1215"/>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15"/>
      <c r="B30" s="1215"/>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15"/>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8" t="s">
        <v>631</v>
      </c>
      <c r="N34" s="1208"/>
      <c r="O34" s="1208"/>
      <c r="P34" s="1208"/>
      <c r="Q34" s="1208"/>
      <c r="R34" s="1208"/>
      <c r="S34" s="1208"/>
      <c r="T34" s="1208"/>
      <c r="U34" s="1208"/>
      <c r="V34" s="1208"/>
      <c r="W34" s="1208"/>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sheetPr codeName="List05_13">
    <tabColor theme="0" tint="-0.249977111117893"/>
  </sheetPr>
  <dimension ref="A1:T27"/>
  <sheetViews>
    <sheetView showGridLines="0" topLeftCell="E1" zoomScale="80" zoomScaleNormal="80" workbookViewId="0">
      <selection activeCell="F2" sqref="F2:H2"/>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9" t="s">
        <v>491</v>
      </c>
      <c r="G2" s="1210"/>
      <c r="H2" s="1211"/>
      <c r="I2" s="806"/>
    </row>
    <row r="3" spans="1:20" ht="3" customHeight="1"/>
    <row r="4" spans="1:20" s="1007" customFormat="1" ht="11.25">
      <c r="A4" s="1013"/>
      <c r="B4" s="1013"/>
      <c r="C4" s="1013"/>
      <c r="D4" s="1013"/>
      <c r="F4" s="1161" t="s">
        <v>454</v>
      </c>
      <c r="G4" s="1161"/>
      <c r="H4" s="1161"/>
      <c r="I4" s="1212"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12"/>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19.11.2021</v>
      </c>
      <c r="I7" s="816" t="s">
        <v>493</v>
      </c>
      <c r="J7" s="615"/>
      <c r="K7" s="1013"/>
      <c r="L7" s="1013"/>
      <c r="M7" s="1013"/>
      <c r="N7" s="1013"/>
      <c r="O7" s="1013"/>
      <c r="P7" s="1013"/>
      <c r="Q7" s="1013"/>
      <c r="R7" s="1013"/>
      <c r="S7" s="1013"/>
      <c r="T7" s="1013"/>
    </row>
    <row r="8" spans="1:20" s="1007" customFormat="1" ht="45">
      <c r="A8" s="1213">
        <v>1</v>
      </c>
      <c r="B8" s="1013"/>
      <c r="C8" s="1013"/>
      <c r="D8" s="1013"/>
      <c r="F8" s="1029" t="str">
        <f>"2." &amp;mergeValue(A8)</f>
        <v>2.1</v>
      </c>
      <c r="G8" s="815" t="s">
        <v>494</v>
      </c>
      <c r="H8" s="1027" t="str">
        <f>IF('Перечень тарифов'!R21="","наименование отсутствует","" &amp; 'Перечень тарифов'!R21 &amp; "")</f>
        <v>наименование отсутствует</v>
      </c>
      <c r="I8" s="816" t="s">
        <v>589</v>
      </c>
      <c r="J8" s="615"/>
      <c r="K8" s="1013"/>
      <c r="L8" s="1013"/>
      <c r="M8" s="1013"/>
      <c r="N8" s="1013"/>
      <c r="O8" s="1013"/>
      <c r="P8" s="1013"/>
      <c r="Q8" s="1013"/>
      <c r="R8" s="1013"/>
      <c r="S8" s="1013"/>
      <c r="T8" s="1013"/>
    </row>
    <row r="9" spans="1:20" s="1007" customFormat="1" ht="22.5">
      <c r="A9" s="1213"/>
      <c r="B9" s="1013"/>
      <c r="C9" s="1013"/>
      <c r="D9" s="1013"/>
      <c r="F9" s="1029" t="str">
        <f>"3." &amp;mergeValue(A9)</f>
        <v>3.1</v>
      </c>
      <c r="G9" s="815" t="s">
        <v>495</v>
      </c>
      <c r="H9" s="10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587</v>
      </c>
      <c r="J9" s="615"/>
      <c r="K9" s="1013"/>
      <c r="L9" s="1013"/>
      <c r="M9" s="1013"/>
      <c r="N9" s="1013"/>
      <c r="O9" s="1013"/>
      <c r="P9" s="1013"/>
      <c r="Q9" s="1013"/>
      <c r="R9" s="1013"/>
      <c r="S9" s="1013"/>
      <c r="T9" s="1013"/>
    </row>
    <row r="10" spans="1:20" s="1007" customFormat="1" ht="22.5">
      <c r="A10" s="1213"/>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13"/>
      <c r="B11" s="1213">
        <v>1</v>
      </c>
      <c r="C11" s="1023"/>
      <c r="D11" s="1023"/>
      <c r="F11" s="1029" t="str">
        <f>"4."&amp;mergeValue(A11) &amp;"."&amp;mergeValue(B11)</f>
        <v>4.1.1</v>
      </c>
      <c r="G11" s="830" t="s">
        <v>591</v>
      </c>
      <c r="H11" s="1027" t="str">
        <f>IF(region_name="","",region_name)</f>
        <v>Псковская область</v>
      </c>
      <c r="I11" s="816" t="s">
        <v>499</v>
      </c>
      <c r="J11" s="615"/>
      <c r="K11" s="1013"/>
      <c r="L11" s="1013"/>
      <c r="M11" s="1013"/>
      <c r="N11" s="1013"/>
      <c r="O11" s="1013"/>
      <c r="P11" s="1013"/>
      <c r="Q11" s="1013"/>
      <c r="R11" s="1013"/>
      <c r="S11" s="1013"/>
      <c r="T11" s="1013"/>
    </row>
    <row r="12" spans="1:20" s="1007" customFormat="1" ht="22.5">
      <c r="A12" s="1213"/>
      <c r="B12" s="1213"/>
      <c r="C12" s="1213">
        <v>1</v>
      </c>
      <c r="D12" s="1023"/>
      <c r="F12" s="1029" t="str">
        <f>"4."&amp;mergeValue(A12) &amp;"."&amp;mergeValue(B12)&amp;"."&amp;mergeValue(C12)</f>
        <v>4.1.1.1</v>
      </c>
      <c r="G12" s="817" t="s">
        <v>497</v>
      </c>
      <c r="H12" s="1027" t="str">
        <f>IF(Территории!H13="","","" &amp; Территории!H13 &amp; "")</f>
        <v>Гдовский район</v>
      </c>
      <c r="I12" s="816" t="s">
        <v>500</v>
      </c>
      <c r="J12" s="615"/>
      <c r="K12" s="1013"/>
      <c r="L12" s="1013"/>
      <c r="M12" s="1013"/>
      <c r="N12" s="1013"/>
      <c r="O12" s="1013"/>
      <c r="P12" s="1013"/>
      <c r="Q12" s="1013"/>
      <c r="R12" s="1013"/>
      <c r="S12" s="1013"/>
      <c r="T12" s="1013"/>
    </row>
    <row r="13" spans="1:20" s="1007" customFormat="1" ht="56.25">
      <c r="A13" s="1213"/>
      <c r="B13" s="1213"/>
      <c r="C13" s="1213"/>
      <c r="D13" s="1023">
        <v>1</v>
      </c>
      <c r="F13" s="1029" t="str">
        <f>"4."&amp;mergeValue(A13) &amp;"."&amp;mergeValue(B13)&amp;"."&amp;mergeValue(C13)&amp;"."&amp;mergeValue(D13)</f>
        <v>4.1.1.1.1</v>
      </c>
      <c r="G13" s="818" t="s">
        <v>498</v>
      </c>
      <c r="H13" s="1027" t="str">
        <f>IF(Территории!R14="","","" &amp; Территории!R14 &amp; "")</f>
        <v>Гдов (58608101)</v>
      </c>
      <c r="I13" s="1106" t="s">
        <v>590</v>
      </c>
      <c r="J13" s="615"/>
      <c r="K13" s="1013"/>
      <c r="L13" s="1013"/>
      <c r="M13" s="1013"/>
      <c r="N13" s="1013"/>
      <c r="O13" s="1013"/>
      <c r="P13" s="1013"/>
      <c r="Q13" s="1013"/>
      <c r="R13" s="1013"/>
      <c r="S13" s="1013"/>
      <c r="T13" s="1013"/>
    </row>
    <row r="14" spans="1:20" s="1007" customFormat="1" ht="45">
      <c r="A14" s="1213">
        <v>2</v>
      </c>
      <c r="B14" s="1013"/>
      <c r="C14" s="1013"/>
      <c r="D14" s="1013"/>
      <c r="F14" s="1029" t="str">
        <f>"2." &amp;mergeValue(A14)</f>
        <v>2.2</v>
      </c>
      <c r="G14" s="815" t="s">
        <v>494</v>
      </c>
      <c r="H14" s="1110" t="str">
        <f>IF('Перечень тарифов'!R24="","наименование отсутствует","" &amp; 'Перечень тарифов'!R24 &amp; "")</f>
        <v>наименование отсутствует</v>
      </c>
      <c r="I14" s="816" t="s">
        <v>589</v>
      </c>
      <c r="J14" s="615"/>
      <c r="K14" s="1013"/>
      <c r="L14" s="1013"/>
      <c r="M14" s="1013"/>
      <c r="N14" s="1013"/>
      <c r="O14" s="1013"/>
      <c r="P14" s="1013"/>
      <c r="Q14" s="1013"/>
      <c r="R14" s="1013"/>
      <c r="S14" s="1013"/>
      <c r="T14" s="1013"/>
    </row>
    <row r="15" spans="1:20" s="1007" customFormat="1" ht="22.5">
      <c r="A15" s="1213"/>
      <c r="B15" s="1013"/>
      <c r="C15" s="1013"/>
      <c r="D15" s="1013"/>
      <c r="F15" s="1029" t="str">
        <f>"3." &amp;mergeValue(A15)</f>
        <v>3.2</v>
      </c>
      <c r="G15" s="815" t="s">
        <v>495</v>
      </c>
      <c r="H15"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6" t="s">
        <v>587</v>
      </c>
      <c r="J15" s="615"/>
      <c r="K15" s="1013"/>
      <c r="L15" s="1013"/>
      <c r="M15" s="1013"/>
      <c r="N15" s="1013"/>
      <c r="O15" s="1013"/>
      <c r="P15" s="1013"/>
      <c r="Q15" s="1013"/>
      <c r="R15" s="1013"/>
      <c r="S15" s="1013"/>
      <c r="T15" s="1013"/>
    </row>
    <row r="16" spans="1:20" s="1007" customFormat="1" ht="22.5">
      <c r="A16" s="1213"/>
      <c r="B16" s="1013"/>
      <c r="C16" s="1013"/>
      <c r="D16" s="1013"/>
      <c r="F16" s="1029" t="str">
        <f>"4."&amp;mergeValue(A16)</f>
        <v>4.2</v>
      </c>
      <c r="G16" s="815" t="s">
        <v>496</v>
      </c>
      <c r="H16" s="1116" t="s">
        <v>458</v>
      </c>
      <c r="I16" s="816"/>
      <c r="J16" s="615"/>
      <c r="K16" s="1013"/>
      <c r="L16" s="1013"/>
      <c r="M16" s="1013"/>
      <c r="N16" s="1013"/>
      <c r="O16" s="1013"/>
      <c r="P16" s="1013"/>
      <c r="Q16" s="1013"/>
      <c r="R16" s="1013"/>
      <c r="S16" s="1013"/>
      <c r="T16" s="1013"/>
    </row>
    <row r="17" spans="1:20" s="1007" customFormat="1" ht="18.75">
      <c r="A17" s="1213"/>
      <c r="B17" s="1213">
        <v>1</v>
      </c>
      <c r="C17" s="1105"/>
      <c r="D17" s="1105"/>
      <c r="F17" s="1029" t="str">
        <f>"4."&amp;mergeValue(A17) &amp;"."&amp;mergeValue(B17)</f>
        <v>4.2.1</v>
      </c>
      <c r="G17" s="830" t="s">
        <v>591</v>
      </c>
      <c r="H17" s="1110" t="str">
        <f>IF(region_name="","",region_name)</f>
        <v>Псковская область</v>
      </c>
      <c r="I17" s="816" t="s">
        <v>499</v>
      </c>
      <c r="J17" s="615"/>
      <c r="K17" s="1013"/>
      <c r="L17" s="1013"/>
      <c r="M17" s="1013"/>
      <c r="N17" s="1013"/>
      <c r="O17" s="1013"/>
      <c r="P17" s="1013"/>
      <c r="Q17" s="1013"/>
      <c r="R17" s="1013"/>
      <c r="S17" s="1013"/>
      <c r="T17" s="1013"/>
    </row>
    <row r="18" spans="1:20" s="1007" customFormat="1" ht="22.5">
      <c r="A18" s="1213"/>
      <c r="B18" s="1213"/>
      <c r="C18" s="1213">
        <v>1</v>
      </c>
      <c r="D18" s="1105"/>
      <c r="F18" s="1029" t="str">
        <f>"4."&amp;mergeValue(A18) &amp;"."&amp;mergeValue(B18)&amp;"."&amp;mergeValue(C18)</f>
        <v>4.2.1.1</v>
      </c>
      <c r="G18" s="817" t="s">
        <v>497</v>
      </c>
      <c r="H18" s="1110" t="str">
        <f>IF(Территории!H16="","","" &amp; Территории!H16 &amp; "")</f>
        <v>Пушкиногорский район</v>
      </c>
      <c r="I18" s="816" t="s">
        <v>500</v>
      </c>
      <c r="J18" s="615"/>
      <c r="K18" s="1013"/>
      <c r="L18" s="1013"/>
      <c r="M18" s="1013"/>
      <c r="N18" s="1013"/>
      <c r="O18" s="1013"/>
      <c r="P18" s="1013"/>
      <c r="Q18" s="1013"/>
      <c r="R18" s="1013"/>
      <c r="S18" s="1013"/>
      <c r="T18" s="1013"/>
    </row>
    <row r="19" spans="1:20" s="1007" customFormat="1" ht="56.25">
      <c r="A19" s="1213"/>
      <c r="B19" s="1213"/>
      <c r="C19" s="1213"/>
      <c r="D19" s="1105">
        <v>1</v>
      </c>
      <c r="F19" s="1029" t="str">
        <f>"4."&amp;mergeValue(A19) &amp;"."&amp;mergeValue(B19)&amp;"."&amp;mergeValue(C19)&amp;"."&amp;mergeValue(D19)</f>
        <v>4.2.1.1.1</v>
      </c>
      <c r="G19" s="818" t="s">
        <v>498</v>
      </c>
      <c r="H19" s="1110" t="str">
        <f>IF(Территории!R17="","","" &amp; Территории!R17 &amp; "")</f>
        <v>Пушкиногорье (58651152)</v>
      </c>
      <c r="I19" s="1106" t="s">
        <v>590</v>
      </c>
      <c r="J19" s="615"/>
      <c r="K19" s="1013"/>
      <c r="L19" s="1013"/>
      <c r="M19" s="1013"/>
      <c r="N19" s="1013"/>
      <c r="O19" s="1013"/>
      <c r="P19" s="1013"/>
      <c r="Q19" s="1013"/>
      <c r="R19" s="1013"/>
      <c r="S19" s="1013"/>
      <c r="T19" s="1013"/>
    </row>
    <row r="20" spans="1:20" s="1007" customFormat="1" ht="45">
      <c r="A20" s="1213">
        <v>3</v>
      </c>
      <c r="B20" s="1013"/>
      <c r="C20" s="1013"/>
      <c r="D20" s="1013"/>
      <c r="F20" s="1029" t="str">
        <f>"2." &amp;mergeValue(A20)</f>
        <v>2.3</v>
      </c>
      <c r="G20" s="815" t="s">
        <v>494</v>
      </c>
      <c r="H20" s="1110" t="str">
        <f>IF('Перечень тарифов'!R27="","наименование отсутствует","" &amp; 'Перечень тарифов'!R27 &amp; "")</f>
        <v>наименование отсутствует</v>
      </c>
      <c r="I20" s="816" t="s">
        <v>589</v>
      </c>
      <c r="J20" s="615"/>
      <c r="K20" s="1013"/>
      <c r="L20" s="1013"/>
      <c r="M20" s="1013"/>
      <c r="N20" s="1013"/>
      <c r="O20" s="1013"/>
      <c r="P20" s="1013"/>
      <c r="Q20" s="1013"/>
      <c r="R20" s="1013"/>
      <c r="S20" s="1013"/>
      <c r="T20" s="1013"/>
    </row>
    <row r="21" spans="1:20" s="1007" customFormat="1" ht="22.5">
      <c r="A21" s="1213"/>
      <c r="B21" s="1013"/>
      <c r="C21" s="1013"/>
      <c r="D21" s="1013"/>
      <c r="F21" s="1029" t="str">
        <f>"3." &amp;mergeValue(A21)</f>
        <v>3.3</v>
      </c>
      <c r="G21" s="815" t="s">
        <v>495</v>
      </c>
      <c r="H21"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6" t="s">
        <v>587</v>
      </c>
      <c r="J21" s="615"/>
      <c r="K21" s="1013"/>
      <c r="L21" s="1013"/>
      <c r="M21" s="1013"/>
      <c r="N21" s="1013"/>
      <c r="O21" s="1013"/>
      <c r="P21" s="1013"/>
      <c r="Q21" s="1013"/>
      <c r="R21" s="1013"/>
      <c r="S21" s="1013"/>
      <c r="T21" s="1013"/>
    </row>
    <row r="22" spans="1:20" s="1007" customFormat="1" ht="22.5">
      <c r="A22" s="1213"/>
      <c r="B22" s="1013"/>
      <c r="C22" s="1013"/>
      <c r="D22" s="1013"/>
      <c r="F22" s="1029" t="str">
        <f>"4."&amp;mergeValue(A22)</f>
        <v>4.3</v>
      </c>
      <c r="G22" s="815" t="s">
        <v>496</v>
      </c>
      <c r="H22" s="1116" t="s">
        <v>458</v>
      </c>
      <c r="I22" s="816"/>
      <c r="J22" s="615"/>
      <c r="K22" s="1013"/>
      <c r="L22" s="1013"/>
      <c r="M22" s="1013"/>
      <c r="N22" s="1013"/>
      <c r="O22" s="1013"/>
      <c r="P22" s="1013"/>
      <c r="Q22" s="1013"/>
      <c r="R22" s="1013"/>
      <c r="S22" s="1013"/>
      <c r="T22" s="1013"/>
    </row>
    <row r="23" spans="1:20" s="1007" customFormat="1" ht="18.75">
      <c r="A23" s="1213"/>
      <c r="B23" s="1213">
        <v>1</v>
      </c>
      <c r="C23" s="1105"/>
      <c r="D23" s="1105"/>
      <c r="F23" s="1029" t="str">
        <f>"4."&amp;mergeValue(A23) &amp;"."&amp;mergeValue(B23)</f>
        <v>4.3.1</v>
      </c>
      <c r="G23" s="830" t="s">
        <v>591</v>
      </c>
      <c r="H23" s="1110" t="str">
        <f>IF(region_name="","",region_name)</f>
        <v>Псковская область</v>
      </c>
      <c r="I23" s="816" t="s">
        <v>499</v>
      </c>
      <c r="J23" s="615"/>
      <c r="K23" s="1013"/>
      <c r="L23" s="1013"/>
      <c r="M23" s="1013"/>
      <c r="N23" s="1013"/>
      <c r="O23" s="1013"/>
      <c r="P23" s="1013"/>
      <c r="Q23" s="1013"/>
      <c r="R23" s="1013"/>
      <c r="S23" s="1013"/>
      <c r="T23" s="1013"/>
    </row>
    <row r="24" spans="1:20" s="1007" customFormat="1" ht="22.5">
      <c r="A24" s="1213"/>
      <c r="B24" s="1213"/>
      <c r="C24" s="1213">
        <v>1</v>
      </c>
      <c r="D24" s="1105"/>
      <c r="F24" s="1029" t="str">
        <f>"4."&amp;mergeValue(A24) &amp;"."&amp;mergeValue(B24)&amp;"."&amp;mergeValue(C24)</f>
        <v>4.3.1.1</v>
      </c>
      <c r="G24" s="817" t="s">
        <v>497</v>
      </c>
      <c r="H24" s="1110" t="str">
        <f>IF(Территории!H19="","","" &amp; Территории!H19 &amp; "")</f>
        <v>Пушкиногорский район</v>
      </c>
      <c r="I24" s="816" t="s">
        <v>500</v>
      </c>
      <c r="J24" s="615"/>
      <c r="K24" s="1013"/>
      <c r="L24" s="1013"/>
      <c r="M24" s="1013"/>
      <c r="N24" s="1013"/>
      <c r="O24" s="1013"/>
      <c r="P24" s="1013"/>
      <c r="Q24" s="1013"/>
      <c r="R24" s="1013"/>
      <c r="S24" s="1013"/>
      <c r="T24" s="1013"/>
    </row>
    <row r="25" spans="1:20" s="1007" customFormat="1" ht="56.25">
      <c r="A25" s="1213"/>
      <c r="B25" s="1213"/>
      <c r="C25" s="1213"/>
      <c r="D25" s="1105">
        <v>1</v>
      </c>
      <c r="F25" s="1029" t="str">
        <f>"4."&amp;mergeValue(A25) &amp;"."&amp;mergeValue(B25)&amp;"."&amp;mergeValue(C25)&amp;"."&amp;mergeValue(D25)</f>
        <v>4.3.1.1.1</v>
      </c>
      <c r="G25" s="818" t="s">
        <v>498</v>
      </c>
      <c r="H25" s="1110" t="str">
        <f>IF(Территории!R20="","","" &amp; Территории!R20 &amp; "")</f>
        <v>Пушкиногорский район (58651000)</v>
      </c>
      <c r="I25" s="1106" t="s">
        <v>590</v>
      </c>
      <c r="J25" s="615"/>
      <c r="K25" s="1013"/>
      <c r="L25" s="1013"/>
      <c r="M25" s="1013"/>
      <c r="N25" s="1013"/>
      <c r="O25" s="1013"/>
      <c r="P25" s="1013"/>
      <c r="Q25" s="1013"/>
      <c r="R25" s="1013"/>
      <c r="S25" s="1013"/>
      <c r="T25" s="1013"/>
    </row>
    <row r="26" spans="1:20" s="772" customFormat="1" ht="3" customHeight="1">
      <c r="A26" s="773"/>
      <c r="B26" s="773"/>
      <c r="C26" s="773"/>
      <c r="D26" s="773"/>
      <c r="F26" s="625"/>
      <c r="G26" s="626"/>
      <c r="H26" s="627"/>
      <c r="I26" s="628"/>
      <c r="J26" s="773"/>
      <c r="K26" s="773"/>
      <c r="L26" s="773"/>
      <c r="M26" s="773"/>
      <c r="N26" s="773"/>
      <c r="O26" s="773"/>
      <c r="P26" s="773"/>
      <c r="Q26" s="773"/>
      <c r="R26" s="773"/>
      <c r="S26" s="773"/>
      <c r="T26" s="773"/>
    </row>
    <row r="27" spans="1:20" s="772" customFormat="1" ht="15" customHeight="1">
      <c r="A27" s="773"/>
      <c r="B27" s="773"/>
      <c r="C27" s="773"/>
      <c r="D27" s="773"/>
      <c r="F27" s="822"/>
      <c r="G27" s="1208" t="s">
        <v>592</v>
      </c>
      <c r="H27" s="1208"/>
      <c r="I27" s="983"/>
      <c r="J27" s="773"/>
      <c r="K27" s="773"/>
      <c r="L27" s="773"/>
      <c r="M27" s="773"/>
      <c r="N27" s="773"/>
      <c r="O27" s="773"/>
      <c r="P27" s="773"/>
      <c r="Q27" s="773"/>
      <c r="R27" s="773"/>
      <c r="S27" s="773"/>
      <c r="T27" s="773"/>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List06_13">
    <tabColor rgb="FFEAEBEE"/>
    <pageSetUpPr fitToPage="1"/>
  </sheetPr>
  <dimension ref="A1:AQ74"/>
  <sheetViews>
    <sheetView showGridLines="0" topLeftCell="I4" zoomScale="80" zoomScaleNormal="80" workbookViewId="0">
      <selection activeCell="L5" sqref="L5:T5"/>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061" customWidth="1"/>
    <col min="23" max="24" width="23.7109375" style="1061" hidden="1" customWidth="1"/>
    <col min="25" max="25" width="11.7109375" style="1061" customWidth="1"/>
    <col min="26" max="26" width="3.7109375" style="1061" customWidth="1"/>
    <col min="27" max="27" width="11.7109375" style="1061" customWidth="1"/>
    <col min="28" max="28" width="8.5703125" style="1061" hidden="1" customWidth="1"/>
    <col min="29" max="29" width="4.7109375" style="990" customWidth="1"/>
    <col min="30" max="30" width="115.7109375" style="990" customWidth="1"/>
    <col min="31" max="32" width="10.5703125" style="1008"/>
    <col min="33" max="33" width="11.140625" style="1008" customWidth="1"/>
    <col min="34" max="41" width="10.5703125" style="1008"/>
    <col min="42" max="263" width="10.5703125" style="990"/>
    <col min="264" max="271" width="0" style="990" hidden="1" customWidth="1"/>
    <col min="272" max="272" width="3.7109375" style="990" customWidth="1"/>
    <col min="273" max="273" width="3.85546875" style="990" customWidth="1"/>
    <col min="274" max="274" width="3.7109375" style="990" customWidth="1"/>
    <col min="275" max="275" width="12.7109375" style="990" customWidth="1"/>
    <col min="276" max="276" width="52.7109375" style="990" customWidth="1"/>
    <col min="277" max="280" width="0" style="990" hidden="1" customWidth="1"/>
    <col min="281" max="281" width="12.28515625" style="990" customWidth="1"/>
    <col min="282" max="282" width="6.42578125" style="990" customWidth="1"/>
    <col min="283" max="283" width="12.28515625" style="990" customWidth="1"/>
    <col min="284" max="284" width="0" style="990" hidden="1" customWidth="1"/>
    <col min="285" max="285" width="3.7109375" style="990" customWidth="1"/>
    <col min="286" max="286" width="11.140625" style="990" bestFit="1" customWidth="1"/>
    <col min="287" max="288" width="10.5703125" style="990"/>
    <col min="289" max="289" width="11.140625" style="990" customWidth="1"/>
    <col min="290" max="519" width="10.5703125" style="990"/>
    <col min="520" max="527" width="0" style="990" hidden="1" customWidth="1"/>
    <col min="528" max="528" width="3.7109375" style="990" customWidth="1"/>
    <col min="529" max="529" width="3.85546875" style="990" customWidth="1"/>
    <col min="530" max="530" width="3.7109375" style="990" customWidth="1"/>
    <col min="531" max="531" width="12.7109375" style="990" customWidth="1"/>
    <col min="532" max="532" width="52.7109375" style="990" customWidth="1"/>
    <col min="533" max="536" width="0" style="990" hidden="1" customWidth="1"/>
    <col min="537" max="537" width="12.28515625" style="990" customWidth="1"/>
    <col min="538" max="538" width="6.42578125" style="990" customWidth="1"/>
    <col min="539" max="539" width="12.28515625" style="990" customWidth="1"/>
    <col min="540" max="540" width="0" style="990" hidden="1" customWidth="1"/>
    <col min="541" max="541" width="3.7109375" style="990" customWidth="1"/>
    <col min="542" max="542" width="11.140625" style="990" bestFit="1" customWidth="1"/>
    <col min="543" max="544" width="10.5703125" style="990"/>
    <col min="545" max="545" width="11.140625" style="990" customWidth="1"/>
    <col min="546" max="775" width="10.5703125" style="990"/>
    <col min="776" max="783" width="0" style="990" hidden="1" customWidth="1"/>
    <col min="784" max="784" width="3.7109375" style="990" customWidth="1"/>
    <col min="785" max="785" width="3.85546875" style="990" customWidth="1"/>
    <col min="786" max="786" width="3.7109375" style="990" customWidth="1"/>
    <col min="787" max="787" width="12.7109375" style="990" customWidth="1"/>
    <col min="788" max="788" width="52.7109375" style="990" customWidth="1"/>
    <col min="789" max="792" width="0" style="990" hidden="1" customWidth="1"/>
    <col min="793" max="793" width="12.28515625" style="990" customWidth="1"/>
    <col min="794" max="794" width="6.42578125" style="990" customWidth="1"/>
    <col min="795" max="795" width="12.28515625" style="990" customWidth="1"/>
    <col min="796" max="796" width="0" style="990" hidden="1" customWidth="1"/>
    <col min="797" max="797" width="3.7109375" style="990" customWidth="1"/>
    <col min="798" max="798" width="11.140625" style="990" bestFit="1" customWidth="1"/>
    <col min="799" max="800" width="10.5703125" style="990"/>
    <col min="801" max="801" width="11.140625" style="990" customWidth="1"/>
    <col min="802" max="1031" width="10.5703125" style="990"/>
    <col min="1032" max="1039" width="0" style="990" hidden="1" customWidth="1"/>
    <col min="1040" max="1040" width="3.7109375" style="990" customWidth="1"/>
    <col min="1041" max="1041" width="3.85546875" style="990" customWidth="1"/>
    <col min="1042" max="1042" width="3.7109375" style="990" customWidth="1"/>
    <col min="1043" max="1043" width="12.7109375" style="990" customWidth="1"/>
    <col min="1044" max="1044" width="52.7109375" style="990" customWidth="1"/>
    <col min="1045" max="1048" width="0" style="990" hidden="1" customWidth="1"/>
    <col min="1049" max="1049" width="12.28515625" style="990" customWidth="1"/>
    <col min="1050" max="1050" width="6.42578125" style="990" customWidth="1"/>
    <col min="1051" max="1051" width="12.28515625" style="990" customWidth="1"/>
    <col min="1052" max="1052" width="0" style="990" hidden="1" customWidth="1"/>
    <col min="1053" max="1053" width="3.7109375" style="990" customWidth="1"/>
    <col min="1054" max="1054" width="11.140625" style="990" bestFit="1" customWidth="1"/>
    <col min="1055" max="1056" width="10.5703125" style="990"/>
    <col min="1057" max="1057" width="11.140625" style="990" customWidth="1"/>
    <col min="1058" max="1287" width="10.5703125" style="990"/>
    <col min="1288" max="1295" width="0" style="990" hidden="1" customWidth="1"/>
    <col min="1296" max="1296" width="3.7109375" style="990" customWidth="1"/>
    <col min="1297" max="1297" width="3.85546875" style="990" customWidth="1"/>
    <col min="1298" max="1298" width="3.7109375" style="990" customWidth="1"/>
    <col min="1299" max="1299" width="12.7109375" style="990" customWidth="1"/>
    <col min="1300" max="1300" width="52.7109375" style="990" customWidth="1"/>
    <col min="1301" max="1304" width="0" style="990" hidden="1" customWidth="1"/>
    <col min="1305" max="1305" width="12.28515625" style="990" customWidth="1"/>
    <col min="1306" max="1306" width="6.42578125" style="990" customWidth="1"/>
    <col min="1307" max="1307" width="12.28515625" style="990" customWidth="1"/>
    <col min="1308" max="1308" width="0" style="990" hidden="1" customWidth="1"/>
    <col min="1309" max="1309" width="3.7109375" style="990" customWidth="1"/>
    <col min="1310" max="1310" width="11.140625" style="990" bestFit="1" customWidth="1"/>
    <col min="1311" max="1312" width="10.5703125" style="990"/>
    <col min="1313" max="1313" width="11.140625" style="990" customWidth="1"/>
    <col min="1314" max="1543" width="10.5703125" style="990"/>
    <col min="1544" max="1551" width="0" style="990" hidden="1" customWidth="1"/>
    <col min="1552" max="1552" width="3.7109375" style="990" customWidth="1"/>
    <col min="1553" max="1553" width="3.85546875" style="990" customWidth="1"/>
    <col min="1554" max="1554" width="3.7109375" style="990" customWidth="1"/>
    <col min="1555" max="1555" width="12.7109375" style="990" customWidth="1"/>
    <col min="1556" max="1556" width="52.7109375" style="990" customWidth="1"/>
    <col min="1557" max="1560" width="0" style="990" hidden="1" customWidth="1"/>
    <col min="1561" max="1561" width="12.28515625" style="990" customWidth="1"/>
    <col min="1562" max="1562" width="6.42578125" style="990" customWidth="1"/>
    <col min="1563" max="1563" width="12.28515625" style="990" customWidth="1"/>
    <col min="1564" max="1564" width="0" style="990" hidden="1" customWidth="1"/>
    <col min="1565" max="1565" width="3.7109375" style="990" customWidth="1"/>
    <col min="1566" max="1566" width="11.140625" style="990" bestFit="1" customWidth="1"/>
    <col min="1567" max="1568" width="10.5703125" style="990"/>
    <col min="1569" max="1569" width="11.140625" style="990" customWidth="1"/>
    <col min="1570" max="1799" width="10.5703125" style="990"/>
    <col min="1800" max="1807" width="0" style="990" hidden="1" customWidth="1"/>
    <col min="1808" max="1808" width="3.7109375" style="990" customWidth="1"/>
    <col min="1809" max="1809" width="3.85546875" style="990" customWidth="1"/>
    <col min="1810" max="1810" width="3.7109375" style="990" customWidth="1"/>
    <col min="1811" max="1811" width="12.7109375" style="990" customWidth="1"/>
    <col min="1812" max="1812" width="52.7109375" style="990" customWidth="1"/>
    <col min="1813" max="1816" width="0" style="990" hidden="1" customWidth="1"/>
    <col min="1817" max="1817" width="12.28515625" style="990" customWidth="1"/>
    <col min="1818" max="1818" width="6.42578125" style="990" customWidth="1"/>
    <col min="1819" max="1819" width="12.28515625" style="990" customWidth="1"/>
    <col min="1820" max="1820" width="0" style="990" hidden="1" customWidth="1"/>
    <col min="1821" max="1821" width="3.7109375" style="990" customWidth="1"/>
    <col min="1822" max="1822" width="11.140625" style="990" bestFit="1" customWidth="1"/>
    <col min="1823" max="1824" width="10.5703125" style="990"/>
    <col min="1825" max="1825" width="11.140625" style="990" customWidth="1"/>
    <col min="1826" max="2055" width="10.5703125" style="990"/>
    <col min="2056" max="2063" width="0" style="990" hidden="1" customWidth="1"/>
    <col min="2064" max="2064" width="3.7109375" style="990" customWidth="1"/>
    <col min="2065" max="2065" width="3.85546875" style="990" customWidth="1"/>
    <col min="2066" max="2066" width="3.7109375" style="990" customWidth="1"/>
    <col min="2067" max="2067" width="12.7109375" style="990" customWidth="1"/>
    <col min="2068" max="2068" width="52.7109375" style="990" customWidth="1"/>
    <col min="2069" max="2072" width="0" style="990" hidden="1" customWidth="1"/>
    <col min="2073" max="2073" width="12.28515625" style="990" customWidth="1"/>
    <col min="2074" max="2074" width="6.42578125" style="990" customWidth="1"/>
    <col min="2075" max="2075" width="12.28515625" style="990" customWidth="1"/>
    <col min="2076" max="2076" width="0" style="990" hidden="1" customWidth="1"/>
    <col min="2077" max="2077" width="3.7109375" style="990" customWidth="1"/>
    <col min="2078" max="2078" width="11.140625" style="990" bestFit="1" customWidth="1"/>
    <col min="2079" max="2080" width="10.5703125" style="990"/>
    <col min="2081" max="2081" width="11.140625" style="990" customWidth="1"/>
    <col min="2082" max="2311" width="10.5703125" style="990"/>
    <col min="2312" max="2319" width="0" style="990" hidden="1" customWidth="1"/>
    <col min="2320" max="2320" width="3.7109375" style="990" customWidth="1"/>
    <col min="2321" max="2321" width="3.85546875" style="990" customWidth="1"/>
    <col min="2322" max="2322" width="3.7109375" style="990" customWidth="1"/>
    <col min="2323" max="2323" width="12.7109375" style="990" customWidth="1"/>
    <col min="2324" max="2324" width="52.7109375" style="990" customWidth="1"/>
    <col min="2325" max="2328" width="0" style="990" hidden="1" customWidth="1"/>
    <col min="2329" max="2329" width="12.28515625" style="990" customWidth="1"/>
    <col min="2330" max="2330" width="6.42578125" style="990" customWidth="1"/>
    <col min="2331" max="2331" width="12.28515625" style="990" customWidth="1"/>
    <col min="2332" max="2332" width="0" style="990" hidden="1" customWidth="1"/>
    <col min="2333" max="2333" width="3.7109375" style="990" customWidth="1"/>
    <col min="2334" max="2334" width="11.140625" style="990" bestFit="1" customWidth="1"/>
    <col min="2335" max="2336" width="10.5703125" style="990"/>
    <col min="2337" max="2337" width="11.140625" style="990" customWidth="1"/>
    <col min="2338" max="2567" width="10.5703125" style="990"/>
    <col min="2568" max="2575" width="0" style="990" hidden="1" customWidth="1"/>
    <col min="2576" max="2576" width="3.7109375" style="990" customWidth="1"/>
    <col min="2577" max="2577" width="3.85546875" style="990" customWidth="1"/>
    <col min="2578" max="2578" width="3.7109375" style="990" customWidth="1"/>
    <col min="2579" max="2579" width="12.7109375" style="990" customWidth="1"/>
    <col min="2580" max="2580" width="52.7109375" style="990" customWidth="1"/>
    <col min="2581" max="2584" width="0" style="990" hidden="1" customWidth="1"/>
    <col min="2585" max="2585" width="12.28515625" style="990" customWidth="1"/>
    <col min="2586" max="2586" width="6.42578125" style="990" customWidth="1"/>
    <col min="2587" max="2587" width="12.28515625" style="990" customWidth="1"/>
    <col min="2588" max="2588" width="0" style="990" hidden="1" customWidth="1"/>
    <col min="2589" max="2589" width="3.7109375" style="990" customWidth="1"/>
    <col min="2590" max="2590" width="11.140625" style="990" bestFit="1" customWidth="1"/>
    <col min="2591" max="2592" width="10.5703125" style="990"/>
    <col min="2593" max="2593" width="11.140625" style="990" customWidth="1"/>
    <col min="2594" max="2823" width="10.5703125" style="990"/>
    <col min="2824" max="2831" width="0" style="990" hidden="1" customWidth="1"/>
    <col min="2832" max="2832" width="3.7109375" style="990" customWidth="1"/>
    <col min="2833" max="2833" width="3.85546875" style="990" customWidth="1"/>
    <col min="2834" max="2834" width="3.7109375" style="990" customWidth="1"/>
    <col min="2835" max="2835" width="12.7109375" style="990" customWidth="1"/>
    <col min="2836" max="2836" width="52.7109375" style="990" customWidth="1"/>
    <col min="2837" max="2840" width="0" style="990" hidden="1" customWidth="1"/>
    <col min="2841" max="2841" width="12.28515625" style="990" customWidth="1"/>
    <col min="2842" max="2842" width="6.42578125" style="990" customWidth="1"/>
    <col min="2843" max="2843" width="12.28515625" style="990" customWidth="1"/>
    <col min="2844" max="2844" width="0" style="990" hidden="1" customWidth="1"/>
    <col min="2845" max="2845" width="3.7109375" style="990" customWidth="1"/>
    <col min="2846" max="2846" width="11.140625" style="990" bestFit="1" customWidth="1"/>
    <col min="2847" max="2848" width="10.5703125" style="990"/>
    <col min="2849" max="2849" width="11.140625" style="990" customWidth="1"/>
    <col min="2850" max="3079" width="10.5703125" style="990"/>
    <col min="3080" max="3087" width="0" style="990" hidden="1" customWidth="1"/>
    <col min="3088" max="3088" width="3.7109375" style="990" customWidth="1"/>
    <col min="3089" max="3089" width="3.85546875" style="990" customWidth="1"/>
    <col min="3090" max="3090" width="3.7109375" style="990" customWidth="1"/>
    <col min="3091" max="3091" width="12.7109375" style="990" customWidth="1"/>
    <col min="3092" max="3092" width="52.7109375" style="990" customWidth="1"/>
    <col min="3093" max="3096" width="0" style="990" hidden="1" customWidth="1"/>
    <col min="3097" max="3097" width="12.28515625" style="990" customWidth="1"/>
    <col min="3098" max="3098" width="6.42578125" style="990" customWidth="1"/>
    <col min="3099" max="3099" width="12.28515625" style="990" customWidth="1"/>
    <col min="3100" max="3100" width="0" style="990" hidden="1" customWidth="1"/>
    <col min="3101" max="3101" width="3.7109375" style="990" customWidth="1"/>
    <col min="3102" max="3102" width="11.140625" style="990" bestFit="1" customWidth="1"/>
    <col min="3103" max="3104" width="10.5703125" style="990"/>
    <col min="3105" max="3105" width="11.140625" style="990" customWidth="1"/>
    <col min="3106" max="3335" width="10.5703125" style="990"/>
    <col min="3336" max="3343" width="0" style="990" hidden="1" customWidth="1"/>
    <col min="3344" max="3344" width="3.7109375" style="990" customWidth="1"/>
    <col min="3345" max="3345" width="3.85546875" style="990" customWidth="1"/>
    <col min="3346" max="3346" width="3.7109375" style="990" customWidth="1"/>
    <col min="3347" max="3347" width="12.7109375" style="990" customWidth="1"/>
    <col min="3348" max="3348" width="52.7109375" style="990" customWidth="1"/>
    <col min="3349" max="3352" width="0" style="990" hidden="1" customWidth="1"/>
    <col min="3353" max="3353" width="12.28515625" style="990" customWidth="1"/>
    <col min="3354" max="3354" width="6.42578125" style="990" customWidth="1"/>
    <col min="3355" max="3355" width="12.28515625" style="990" customWidth="1"/>
    <col min="3356" max="3356" width="0" style="990" hidden="1" customWidth="1"/>
    <col min="3357" max="3357" width="3.7109375" style="990" customWidth="1"/>
    <col min="3358" max="3358" width="11.140625" style="990" bestFit="1" customWidth="1"/>
    <col min="3359" max="3360" width="10.5703125" style="990"/>
    <col min="3361" max="3361" width="11.140625" style="990" customWidth="1"/>
    <col min="3362" max="3591" width="10.5703125" style="990"/>
    <col min="3592" max="3599" width="0" style="990" hidden="1" customWidth="1"/>
    <col min="3600" max="3600" width="3.7109375" style="990" customWidth="1"/>
    <col min="3601" max="3601" width="3.85546875" style="990" customWidth="1"/>
    <col min="3602" max="3602" width="3.7109375" style="990" customWidth="1"/>
    <col min="3603" max="3603" width="12.7109375" style="990" customWidth="1"/>
    <col min="3604" max="3604" width="52.7109375" style="990" customWidth="1"/>
    <col min="3605" max="3608" width="0" style="990" hidden="1" customWidth="1"/>
    <col min="3609" max="3609" width="12.28515625" style="990" customWidth="1"/>
    <col min="3610" max="3610" width="6.42578125" style="990" customWidth="1"/>
    <col min="3611" max="3611" width="12.28515625" style="990" customWidth="1"/>
    <col min="3612" max="3612" width="0" style="990" hidden="1" customWidth="1"/>
    <col min="3613" max="3613" width="3.7109375" style="990" customWidth="1"/>
    <col min="3614" max="3614" width="11.140625" style="990" bestFit="1" customWidth="1"/>
    <col min="3615" max="3616" width="10.5703125" style="990"/>
    <col min="3617" max="3617" width="11.140625" style="990" customWidth="1"/>
    <col min="3618" max="3847" width="10.5703125" style="990"/>
    <col min="3848" max="3855" width="0" style="990" hidden="1" customWidth="1"/>
    <col min="3856" max="3856" width="3.7109375" style="990" customWidth="1"/>
    <col min="3857" max="3857" width="3.85546875" style="990" customWidth="1"/>
    <col min="3858" max="3858" width="3.7109375" style="990" customWidth="1"/>
    <col min="3859" max="3859" width="12.7109375" style="990" customWidth="1"/>
    <col min="3860" max="3860" width="52.7109375" style="990" customWidth="1"/>
    <col min="3861" max="3864" width="0" style="990" hidden="1" customWidth="1"/>
    <col min="3865" max="3865" width="12.28515625" style="990" customWidth="1"/>
    <col min="3866" max="3866" width="6.42578125" style="990" customWidth="1"/>
    <col min="3867" max="3867" width="12.28515625" style="990" customWidth="1"/>
    <col min="3868" max="3868" width="0" style="990" hidden="1" customWidth="1"/>
    <col min="3869" max="3869" width="3.7109375" style="990" customWidth="1"/>
    <col min="3870" max="3870" width="11.140625" style="990" bestFit="1" customWidth="1"/>
    <col min="3871" max="3872" width="10.5703125" style="990"/>
    <col min="3873" max="3873" width="11.140625" style="990" customWidth="1"/>
    <col min="3874" max="4103" width="10.5703125" style="990"/>
    <col min="4104" max="4111" width="0" style="990" hidden="1" customWidth="1"/>
    <col min="4112" max="4112" width="3.7109375" style="990" customWidth="1"/>
    <col min="4113" max="4113" width="3.85546875" style="990" customWidth="1"/>
    <col min="4114" max="4114" width="3.7109375" style="990" customWidth="1"/>
    <col min="4115" max="4115" width="12.7109375" style="990" customWidth="1"/>
    <col min="4116" max="4116" width="52.7109375" style="990" customWidth="1"/>
    <col min="4117" max="4120" width="0" style="990" hidden="1" customWidth="1"/>
    <col min="4121" max="4121" width="12.28515625" style="990" customWidth="1"/>
    <col min="4122" max="4122" width="6.42578125" style="990" customWidth="1"/>
    <col min="4123" max="4123" width="12.28515625" style="990" customWidth="1"/>
    <col min="4124" max="4124" width="0" style="990" hidden="1" customWidth="1"/>
    <col min="4125" max="4125" width="3.7109375" style="990" customWidth="1"/>
    <col min="4126" max="4126" width="11.140625" style="990" bestFit="1" customWidth="1"/>
    <col min="4127" max="4128" width="10.5703125" style="990"/>
    <col min="4129" max="4129" width="11.140625" style="990" customWidth="1"/>
    <col min="4130" max="4359" width="10.5703125" style="990"/>
    <col min="4360" max="4367" width="0" style="990" hidden="1" customWidth="1"/>
    <col min="4368" max="4368" width="3.7109375" style="990" customWidth="1"/>
    <col min="4369" max="4369" width="3.85546875" style="990" customWidth="1"/>
    <col min="4370" max="4370" width="3.7109375" style="990" customWidth="1"/>
    <col min="4371" max="4371" width="12.7109375" style="990" customWidth="1"/>
    <col min="4372" max="4372" width="52.7109375" style="990" customWidth="1"/>
    <col min="4373" max="4376" width="0" style="990" hidden="1" customWidth="1"/>
    <col min="4377" max="4377" width="12.28515625" style="990" customWidth="1"/>
    <col min="4378" max="4378" width="6.42578125" style="990" customWidth="1"/>
    <col min="4379" max="4379" width="12.28515625" style="990" customWidth="1"/>
    <col min="4380" max="4380" width="0" style="990" hidden="1" customWidth="1"/>
    <col min="4381" max="4381" width="3.7109375" style="990" customWidth="1"/>
    <col min="4382" max="4382" width="11.140625" style="990" bestFit="1" customWidth="1"/>
    <col min="4383" max="4384" width="10.5703125" style="990"/>
    <col min="4385" max="4385" width="11.140625" style="990" customWidth="1"/>
    <col min="4386" max="4615" width="10.5703125" style="990"/>
    <col min="4616" max="4623" width="0" style="990" hidden="1" customWidth="1"/>
    <col min="4624" max="4624" width="3.7109375" style="990" customWidth="1"/>
    <col min="4625" max="4625" width="3.85546875" style="990" customWidth="1"/>
    <col min="4626" max="4626" width="3.7109375" style="990" customWidth="1"/>
    <col min="4627" max="4627" width="12.7109375" style="990" customWidth="1"/>
    <col min="4628" max="4628" width="52.7109375" style="990" customWidth="1"/>
    <col min="4629" max="4632" width="0" style="990" hidden="1" customWidth="1"/>
    <col min="4633" max="4633" width="12.28515625" style="990" customWidth="1"/>
    <col min="4634" max="4634" width="6.42578125" style="990" customWidth="1"/>
    <col min="4635" max="4635" width="12.28515625" style="990" customWidth="1"/>
    <col min="4636" max="4636" width="0" style="990" hidden="1" customWidth="1"/>
    <col min="4637" max="4637" width="3.7109375" style="990" customWidth="1"/>
    <col min="4638" max="4638" width="11.140625" style="990" bestFit="1" customWidth="1"/>
    <col min="4639" max="4640" width="10.5703125" style="990"/>
    <col min="4641" max="4641" width="11.140625" style="990" customWidth="1"/>
    <col min="4642" max="4871" width="10.5703125" style="990"/>
    <col min="4872" max="4879" width="0" style="990" hidden="1" customWidth="1"/>
    <col min="4880" max="4880" width="3.7109375" style="990" customWidth="1"/>
    <col min="4881" max="4881" width="3.85546875" style="990" customWidth="1"/>
    <col min="4882" max="4882" width="3.7109375" style="990" customWidth="1"/>
    <col min="4883" max="4883" width="12.7109375" style="990" customWidth="1"/>
    <col min="4884" max="4884" width="52.7109375" style="990" customWidth="1"/>
    <col min="4885" max="4888" width="0" style="990" hidden="1" customWidth="1"/>
    <col min="4889" max="4889" width="12.28515625" style="990" customWidth="1"/>
    <col min="4890" max="4890" width="6.42578125" style="990" customWidth="1"/>
    <col min="4891" max="4891" width="12.28515625" style="990" customWidth="1"/>
    <col min="4892" max="4892" width="0" style="990" hidden="1" customWidth="1"/>
    <col min="4893" max="4893" width="3.7109375" style="990" customWidth="1"/>
    <col min="4894" max="4894" width="11.140625" style="990" bestFit="1" customWidth="1"/>
    <col min="4895" max="4896" width="10.5703125" style="990"/>
    <col min="4897" max="4897" width="11.140625" style="990" customWidth="1"/>
    <col min="4898" max="5127" width="10.5703125" style="990"/>
    <col min="5128" max="5135" width="0" style="990" hidden="1" customWidth="1"/>
    <col min="5136" max="5136" width="3.7109375" style="990" customWidth="1"/>
    <col min="5137" max="5137" width="3.85546875" style="990" customWidth="1"/>
    <col min="5138" max="5138" width="3.7109375" style="990" customWidth="1"/>
    <col min="5139" max="5139" width="12.7109375" style="990" customWidth="1"/>
    <col min="5140" max="5140" width="52.7109375" style="990" customWidth="1"/>
    <col min="5141" max="5144" width="0" style="990" hidden="1" customWidth="1"/>
    <col min="5145" max="5145" width="12.28515625" style="990" customWidth="1"/>
    <col min="5146" max="5146" width="6.42578125" style="990" customWidth="1"/>
    <col min="5147" max="5147" width="12.28515625" style="990" customWidth="1"/>
    <col min="5148" max="5148" width="0" style="990" hidden="1" customWidth="1"/>
    <col min="5149" max="5149" width="3.7109375" style="990" customWidth="1"/>
    <col min="5150" max="5150" width="11.140625" style="990" bestFit="1" customWidth="1"/>
    <col min="5151" max="5152" width="10.5703125" style="990"/>
    <col min="5153" max="5153" width="11.140625" style="990" customWidth="1"/>
    <col min="5154" max="5383" width="10.5703125" style="990"/>
    <col min="5384" max="5391" width="0" style="990" hidden="1" customWidth="1"/>
    <col min="5392" max="5392" width="3.7109375" style="990" customWidth="1"/>
    <col min="5393" max="5393" width="3.85546875" style="990" customWidth="1"/>
    <col min="5394" max="5394" width="3.7109375" style="990" customWidth="1"/>
    <col min="5395" max="5395" width="12.7109375" style="990" customWidth="1"/>
    <col min="5396" max="5396" width="52.7109375" style="990" customWidth="1"/>
    <col min="5397" max="5400" width="0" style="990" hidden="1" customWidth="1"/>
    <col min="5401" max="5401" width="12.28515625" style="990" customWidth="1"/>
    <col min="5402" max="5402" width="6.42578125" style="990" customWidth="1"/>
    <col min="5403" max="5403" width="12.28515625" style="990" customWidth="1"/>
    <col min="5404" max="5404" width="0" style="990" hidden="1" customWidth="1"/>
    <col min="5405" max="5405" width="3.7109375" style="990" customWidth="1"/>
    <col min="5406" max="5406" width="11.140625" style="990" bestFit="1" customWidth="1"/>
    <col min="5407" max="5408" width="10.5703125" style="990"/>
    <col min="5409" max="5409" width="11.140625" style="990" customWidth="1"/>
    <col min="5410" max="5639" width="10.5703125" style="990"/>
    <col min="5640" max="5647" width="0" style="990" hidden="1" customWidth="1"/>
    <col min="5648" max="5648" width="3.7109375" style="990" customWidth="1"/>
    <col min="5649" max="5649" width="3.85546875" style="990" customWidth="1"/>
    <col min="5650" max="5650" width="3.7109375" style="990" customWidth="1"/>
    <col min="5651" max="5651" width="12.7109375" style="990" customWidth="1"/>
    <col min="5652" max="5652" width="52.7109375" style="990" customWidth="1"/>
    <col min="5653" max="5656" width="0" style="990" hidden="1" customWidth="1"/>
    <col min="5657" max="5657" width="12.28515625" style="990" customWidth="1"/>
    <col min="5658" max="5658" width="6.42578125" style="990" customWidth="1"/>
    <col min="5659" max="5659" width="12.28515625" style="990" customWidth="1"/>
    <col min="5660" max="5660" width="0" style="990" hidden="1" customWidth="1"/>
    <col min="5661" max="5661" width="3.7109375" style="990" customWidth="1"/>
    <col min="5662" max="5662" width="11.140625" style="990" bestFit="1" customWidth="1"/>
    <col min="5663" max="5664" width="10.5703125" style="990"/>
    <col min="5665" max="5665" width="11.140625" style="990" customWidth="1"/>
    <col min="5666" max="5895" width="10.5703125" style="990"/>
    <col min="5896" max="5903" width="0" style="990" hidden="1" customWidth="1"/>
    <col min="5904" max="5904" width="3.7109375" style="990" customWidth="1"/>
    <col min="5905" max="5905" width="3.85546875" style="990" customWidth="1"/>
    <col min="5906" max="5906" width="3.7109375" style="990" customWidth="1"/>
    <col min="5907" max="5907" width="12.7109375" style="990" customWidth="1"/>
    <col min="5908" max="5908" width="52.7109375" style="990" customWidth="1"/>
    <col min="5909" max="5912" width="0" style="990" hidden="1" customWidth="1"/>
    <col min="5913" max="5913" width="12.28515625" style="990" customWidth="1"/>
    <col min="5914" max="5914" width="6.42578125" style="990" customWidth="1"/>
    <col min="5915" max="5915" width="12.28515625" style="990" customWidth="1"/>
    <col min="5916" max="5916" width="0" style="990" hidden="1" customWidth="1"/>
    <col min="5917" max="5917" width="3.7109375" style="990" customWidth="1"/>
    <col min="5918" max="5918" width="11.140625" style="990" bestFit="1" customWidth="1"/>
    <col min="5919" max="5920" width="10.5703125" style="990"/>
    <col min="5921" max="5921" width="11.140625" style="990" customWidth="1"/>
    <col min="5922" max="6151" width="10.5703125" style="990"/>
    <col min="6152" max="6159" width="0" style="990" hidden="1" customWidth="1"/>
    <col min="6160" max="6160" width="3.7109375" style="990" customWidth="1"/>
    <col min="6161" max="6161" width="3.85546875" style="990" customWidth="1"/>
    <col min="6162" max="6162" width="3.7109375" style="990" customWidth="1"/>
    <col min="6163" max="6163" width="12.7109375" style="990" customWidth="1"/>
    <col min="6164" max="6164" width="52.7109375" style="990" customWidth="1"/>
    <col min="6165" max="6168" width="0" style="990" hidden="1" customWidth="1"/>
    <col min="6169" max="6169" width="12.28515625" style="990" customWidth="1"/>
    <col min="6170" max="6170" width="6.42578125" style="990" customWidth="1"/>
    <col min="6171" max="6171" width="12.28515625" style="990" customWidth="1"/>
    <col min="6172" max="6172" width="0" style="990" hidden="1" customWidth="1"/>
    <col min="6173" max="6173" width="3.7109375" style="990" customWidth="1"/>
    <col min="6174" max="6174" width="11.140625" style="990" bestFit="1" customWidth="1"/>
    <col min="6175" max="6176" width="10.5703125" style="990"/>
    <col min="6177" max="6177" width="11.140625" style="990" customWidth="1"/>
    <col min="6178" max="6407" width="10.5703125" style="990"/>
    <col min="6408" max="6415" width="0" style="990" hidden="1" customWidth="1"/>
    <col min="6416" max="6416" width="3.7109375" style="990" customWidth="1"/>
    <col min="6417" max="6417" width="3.85546875" style="990" customWidth="1"/>
    <col min="6418" max="6418" width="3.7109375" style="990" customWidth="1"/>
    <col min="6419" max="6419" width="12.7109375" style="990" customWidth="1"/>
    <col min="6420" max="6420" width="52.7109375" style="990" customWidth="1"/>
    <col min="6421" max="6424" width="0" style="990" hidden="1" customWidth="1"/>
    <col min="6425" max="6425" width="12.28515625" style="990" customWidth="1"/>
    <col min="6426" max="6426" width="6.42578125" style="990" customWidth="1"/>
    <col min="6427" max="6427" width="12.28515625" style="990" customWidth="1"/>
    <col min="6428" max="6428" width="0" style="990" hidden="1" customWidth="1"/>
    <col min="6429" max="6429" width="3.7109375" style="990" customWidth="1"/>
    <col min="6430" max="6430" width="11.140625" style="990" bestFit="1" customWidth="1"/>
    <col min="6431" max="6432" width="10.5703125" style="990"/>
    <col min="6433" max="6433" width="11.140625" style="990" customWidth="1"/>
    <col min="6434" max="6663" width="10.5703125" style="990"/>
    <col min="6664" max="6671" width="0" style="990" hidden="1" customWidth="1"/>
    <col min="6672" max="6672" width="3.7109375" style="990" customWidth="1"/>
    <col min="6673" max="6673" width="3.85546875" style="990" customWidth="1"/>
    <col min="6674" max="6674" width="3.7109375" style="990" customWidth="1"/>
    <col min="6675" max="6675" width="12.7109375" style="990" customWidth="1"/>
    <col min="6676" max="6676" width="52.7109375" style="990" customWidth="1"/>
    <col min="6677" max="6680" width="0" style="990" hidden="1" customWidth="1"/>
    <col min="6681" max="6681" width="12.28515625" style="990" customWidth="1"/>
    <col min="6682" max="6682" width="6.42578125" style="990" customWidth="1"/>
    <col min="6683" max="6683" width="12.28515625" style="990" customWidth="1"/>
    <col min="6684" max="6684" width="0" style="990" hidden="1" customWidth="1"/>
    <col min="6685" max="6685" width="3.7109375" style="990" customWidth="1"/>
    <col min="6686" max="6686" width="11.140625" style="990" bestFit="1" customWidth="1"/>
    <col min="6687" max="6688" width="10.5703125" style="990"/>
    <col min="6689" max="6689" width="11.140625" style="990" customWidth="1"/>
    <col min="6690" max="6919" width="10.5703125" style="990"/>
    <col min="6920" max="6927" width="0" style="990" hidden="1" customWidth="1"/>
    <col min="6928" max="6928" width="3.7109375" style="990" customWidth="1"/>
    <col min="6929" max="6929" width="3.85546875" style="990" customWidth="1"/>
    <col min="6930" max="6930" width="3.7109375" style="990" customWidth="1"/>
    <col min="6931" max="6931" width="12.7109375" style="990" customWidth="1"/>
    <col min="6932" max="6932" width="52.7109375" style="990" customWidth="1"/>
    <col min="6933" max="6936" width="0" style="990" hidden="1" customWidth="1"/>
    <col min="6937" max="6937" width="12.28515625" style="990" customWidth="1"/>
    <col min="6938" max="6938" width="6.42578125" style="990" customWidth="1"/>
    <col min="6939" max="6939" width="12.28515625" style="990" customWidth="1"/>
    <col min="6940" max="6940" width="0" style="990" hidden="1" customWidth="1"/>
    <col min="6941" max="6941" width="3.7109375" style="990" customWidth="1"/>
    <col min="6942" max="6942" width="11.140625" style="990" bestFit="1" customWidth="1"/>
    <col min="6943" max="6944" width="10.5703125" style="990"/>
    <col min="6945" max="6945" width="11.140625" style="990" customWidth="1"/>
    <col min="6946" max="7175" width="10.5703125" style="990"/>
    <col min="7176" max="7183" width="0" style="990" hidden="1" customWidth="1"/>
    <col min="7184" max="7184" width="3.7109375" style="990" customWidth="1"/>
    <col min="7185" max="7185" width="3.85546875" style="990" customWidth="1"/>
    <col min="7186" max="7186" width="3.7109375" style="990" customWidth="1"/>
    <col min="7187" max="7187" width="12.7109375" style="990" customWidth="1"/>
    <col min="7188" max="7188" width="52.7109375" style="990" customWidth="1"/>
    <col min="7189" max="7192" width="0" style="990" hidden="1" customWidth="1"/>
    <col min="7193" max="7193" width="12.28515625" style="990" customWidth="1"/>
    <col min="7194" max="7194" width="6.42578125" style="990" customWidth="1"/>
    <col min="7195" max="7195" width="12.28515625" style="990" customWidth="1"/>
    <col min="7196" max="7196" width="0" style="990" hidden="1" customWidth="1"/>
    <col min="7197" max="7197" width="3.7109375" style="990" customWidth="1"/>
    <col min="7198" max="7198" width="11.140625" style="990" bestFit="1" customWidth="1"/>
    <col min="7199" max="7200" width="10.5703125" style="990"/>
    <col min="7201" max="7201" width="11.140625" style="990" customWidth="1"/>
    <col min="7202" max="7431" width="10.5703125" style="990"/>
    <col min="7432" max="7439" width="0" style="990" hidden="1" customWidth="1"/>
    <col min="7440" max="7440" width="3.7109375" style="990" customWidth="1"/>
    <col min="7441" max="7441" width="3.85546875" style="990" customWidth="1"/>
    <col min="7442" max="7442" width="3.7109375" style="990" customWidth="1"/>
    <col min="7443" max="7443" width="12.7109375" style="990" customWidth="1"/>
    <col min="7444" max="7444" width="52.7109375" style="990" customWidth="1"/>
    <col min="7445" max="7448" width="0" style="990" hidden="1" customWidth="1"/>
    <col min="7449" max="7449" width="12.28515625" style="990" customWidth="1"/>
    <col min="7450" max="7450" width="6.42578125" style="990" customWidth="1"/>
    <col min="7451" max="7451" width="12.28515625" style="990" customWidth="1"/>
    <col min="7452" max="7452" width="0" style="990" hidden="1" customWidth="1"/>
    <col min="7453" max="7453" width="3.7109375" style="990" customWidth="1"/>
    <col min="7454" max="7454" width="11.140625" style="990" bestFit="1" customWidth="1"/>
    <col min="7455" max="7456" width="10.5703125" style="990"/>
    <col min="7457" max="7457" width="11.140625" style="990" customWidth="1"/>
    <col min="7458" max="7687" width="10.5703125" style="990"/>
    <col min="7688" max="7695" width="0" style="990" hidden="1" customWidth="1"/>
    <col min="7696" max="7696" width="3.7109375" style="990" customWidth="1"/>
    <col min="7697" max="7697" width="3.85546875" style="990" customWidth="1"/>
    <col min="7698" max="7698" width="3.7109375" style="990" customWidth="1"/>
    <col min="7699" max="7699" width="12.7109375" style="990" customWidth="1"/>
    <col min="7700" max="7700" width="52.7109375" style="990" customWidth="1"/>
    <col min="7701" max="7704" width="0" style="990" hidden="1" customWidth="1"/>
    <col min="7705" max="7705" width="12.28515625" style="990" customWidth="1"/>
    <col min="7706" max="7706" width="6.42578125" style="990" customWidth="1"/>
    <col min="7707" max="7707" width="12.28515625" style="990" customWidth="1"/>
    <col min="7708" max="7708" width="0" style="990" hidden="1" customWidth="1"/>
    <col min="7709" max="7709" width="3.7109375" style="990" customWidth="1"/>
    <col min="7710" max="7710" width="11.140625" style="990" bestFit="1" customWidth="1"/>
    <col min="7711" max="7712" width="10.5703125" style="990"/>
    <col min="7713" max="7713" width="11.140625" style="990" customWidth="1"/>
    <col min="7714" max="7943" width="10.5703125" style="990"/>
    <col min="7944" max="7951" width="0" style="990" hidden="1" customWidth="1"/>
    <col min="7952" max="7952" width="3.7109375" style="990" customWidth="1"/>
    <col min="7953" max="7953" width="3.85546875" style="990" customWidth="1"/>
    <col min="7954" max="7954" width="3.7109375" style="990" customWidth="1"/>
    <col min="7955" max="7955" width="12.7109375" style="990" customWidth="1"/>
    <col min="7956" max="7956" width="52.7109375" style="990" customWidth="1"/>
    <col min="7957" max="7960" width="0" style="990" hidden="1" customWidth="1"/>
    <col min="7961" max="7961" width="12.28515625" style="990" customWidth="1"/>
    <col min="7962" max="7962" width="6.42578125" style="990" customWidth="1"/>
    <col min="7963" max="7963" width="12.28515625" style="990" customWidth="1"/>
    <col min="7964" max="7964" width="0" style="990" hidden="1" customWidth="1"/>
    <col min="7965" max="7965" width="3.7109375" style="990" customWidth="1"/>
    <col min="7966" max="7966" width="11.140625" style="990" bestFit="1" customWidth="1"/>
    <col min="7967" max="7968" width="10.5703125" style="990"/>
    <col min="7969" max="7969" width="11.140625" style="990" customWidth="1"/>
    <col min="7970" max="8199" width="10.5703125" style="990"/>
    <col min="8200" max="8207" width="0" style="990" hidden="1" customWidth="1"/>
    <col min="8208" max="8208" width="3.7109375" style="990" customWidth="1"/>
    <col min="8209" max="8209" width="3.85546875" style="990" customWidth="1"/>
    <col min="8210" max="8210" width="3.7109375" style="990" customWidth="1"/>
    <col min="8211" max="8211" width="12.7109375" style="990" customWidth="1"/>
    <col min="8212" max="8212" width="52.7109375" style="990" customWidth="1"/>
    <col min="8213" max="8216" width="0" style="990" hidden="1" customWidth="1"/>
    <col min="8217" max="8217" width="12.28515625" style="990" customWidth="1"/>
    <col min="8218" max="8218" width="6.42578125" style="990" customWidth="1"/>
    <col min="8219" max="8219" width="12.28515625" style="990" customWidth="1"/>
    <col min="8220" max="8220" width="0" style="990" hidden="1" customWidth="1"/>
    <col min="8221" max="8221" width="3.7109375" style="990" customWidth="1"/>
    <col min="8222" max="8222" width="11.140625" style="990" bestFit="1" customWidth="1"/>
    <col min="8223" max="8224" width="10.5703125" style="990"/>
    <col min="8225" max="8225" width="11.140625" style="990" customWidth="1"/>
    <col min="8226" max="8455" width="10.5703125" style="990"/>
    <col min="8456" max="8463" width="0" style="990" hidden="1" customWidth="1"/>
    <col min="8464" max="8464" width="3.7109375" style="990" customWidth="1"/>
    <col min="8465" max="8465" width="3.85546875" style="990" customWidth="1"/>
    <col min="8466" max="8466" width="3.7109375" style="990" customWidth="1"/>
    <col min="8467" max="8467" width="12.7109375" style="990" customWidth="1"/>
    <col min="8468" max="8468" width="52.7109375" style="990" customWidth="1"/>
    <col min="8469" max="8472" width="0" style="990" hidden="1" customWidth="1"/>
    <col min="8473" max="8473" width="12.28515625" style="990" customWidth="1"/>
    <col min="8474" max="8474" width="6.42578125" style="990" customWidth="1"/>
    <col min="8475" max="8475" width="12.28515625" style="990" customWidth="1"/>
    <col min="8476" max="8476" width="0" style="990" hidden="1" customWidth="1"/>
    <col min="8477" max="8477" width="3.7109375" style="990" customWidth="1"/>
    <col min="8478" max="8478" width="11.140625" style="990" bestFit="1" customWidth="1"/>
    <col min="8479" max="8480" width="10.5703125" style="990"/>
    <col min="8481" max="8481" width="11.140625" style="990" customWidth="1"/>
    <col min="8482" max="8711" width="10.5703125" style="990"/>
    <col min="8712" max="8719" width="0" style="990" hidden="1" customWidth="1"/>
    <col min="8720" max="8720" width="3.7109375" style="990" customWidth="1"/>
    <col min="8721" max="8721" width="3.85546875" style="990" customWidth="1"/>
    <col min="8722" max="8722" width="3.7109375" style="990" customWidth="1"/>
    <col min="8723" max="8723" width="12.7109375" style="990" customWidth="1"/>
    <col min="8724" max="8724" width="52.7109375" style="990" customWidth="1"/>
    <col min="8725" max="8728" width="0" style="990" hidden="1" customWidth="1"/>
    <col min="8729" max="8729" width="12.28515625" style="990" customWidth="1"/>
    <col min="8730" max="8730" width="6.42578125" style="990" customWidth="1"/>
    <col min="8731" max="8731" width="12.28515625" style="990" customWidth="1"/>
    <col min="8732" max="8732" width="0" style="990" hidden="1" customWidth="1"/>
    <col min="8733" max="8733" width="3.7109375" style="990" customWidth="1"/>
    <col min="8734" max="8734" width="11.140625" style="990" bestFit="1" customWidth="1"/>
    <col min="8735" max="8736" width="10.5703125" style="990"/>
    <col min="8737" max="8737" width="11.140625" style="990" customWidth="1"/>
    <col min="8738" max="8967" width="10.5703125" style="990"/>
    <col min="8968" max="8975" width="0" style="990" hidden="1" customWidth="1"/>
    <col min="8976" max="8976" width="3.7109375" style="990" customWidth="1"/>
    <col min="8977" max="8977" width="3.85546875" style="990" customWidth="1"/>
    <col min="8978" max="8978" width="3.7109375" style="990" customWidth="1"/>
    <col min="8979" max="8979" width="12.7109375" style="990" customWidth="1"/>
    <col min="8980" max="8980" width="52.7109375" style="990" customWidth="1"/>
    <col min="8981" max="8984" width="0" style="990" hidden="1" customWidth="1"/>
    <col min="8985" max="8985" width="12.28515625" style="990" customWidth="1"/>
    <col min="8986" max="8986" width="6.42578125" style="990" customWidth="1"/>
    <col min="8987" max="8987" width="12.28515625" style="990" customWidth="1"/>
    <col min="8988" max="8988" width="0" style="990" hidden="1" customWidth="1"/>
    <col min="8989" max="8989" width="3.7109375" style="990" customWidth="1"/>
    <col min="8990" max="8990" width="11.140625" style="990" bestFit="1" customWidth="1"/>
    <col min="8991" max="8992" width="10.5703125" style="990"/>
    <col min="8993" max="8993" width="11.140625" style="990" customWidth="1"/>
    <col min="8994" max="9223" width="10.5703125" style="990"/>
    <col min="9224" max="9231" width="0" style="990" hidden="1" customWidth="1"/>
    <col min="9232" max="9232" width="3.7109375" style="990" customWidth="1"/>
    <col min="9233" max="9233" width="3.85546875" style="990" customWidth="1"/>
    <col min="9234" max="9234" width="3.7109375" style="990" customWidth="1"/>
    <col min="9235" max="9235" width="12.7109375" style="990" customWidth="1"/>
    <col min="9236" max="9236" width="52.7109375" style="990" customWidth="1"/>
    <col min="9237" max="9240" width="0" style="990" hidden="1" customWidth="1"/>
    <col min="9241" max="9241" width="12.28515625" style="990" customWidth="1"/>
    <col min="9242" max="9242" width="6.42578125" style="990" customWidth="1"/>
    <col min="9243" max="9243" width="12.28515625" style="990" customWidth="1"/>
    <col min="9244" max="9244" width="0" style="990" hidden="1" customWidth="1"/>
    <col min="9245" max="9245" width="3.7109375" style="990" customWidth="1"/>
    <col min="9246" max="9246" width="11.140625" style="990" bestFit="1" customWidth="1"/>
    <col min="9247" max="9248" width="10.5703125" style="990"/>
    <col min="9249" max="9249" width="11.140625" style="990" customWidth="1"/>
    <col min="9250" max="9479" width="10.5703125" style="990"/>
    <col min="9480" max="9487" width="0" style="990" hidden="1" customWidth="1"/>
    <col min="9488" max="9488" width="3.7109375" style="990" customWidth="1"/>
    <col min="9489" max="9489" width="3.85546875" style="990" customWidth="1"/>
    <col min="9490" max="9490" width="3.7109375" style="990" customWidth="1"/>
    <col min="9491" max="9491" width="12.7109375" style="990" customWidth="1"/>
    <col min="9492" max="9492" width="52.7109375" style="990" customWidth="1"/>
    <col min="9493" max="9496" width="0" style="990" hidden="1" customWidth="1"/>
    <col min="9497" max="9497" width="12.28515625" style="990" customWidth="1"/>
    <col min="9498" max="9498" width="6.42578125" style="990" customWidth="1"/>
    <col min="9499" max="9499" width="12.28515625" style="990" customWidth="1"/>
    <col min="9500" max="9500" width="0" style="990" hidden="1" customWidth="1"/>
    <col min="9501" max="9501" width="3.7109375" style="990" customWidth="1"/>
    <col min="9502" max="9502" width="11.140625" style="990" bestFit="1" customWidth="1"/>
    <col min="9503" max="9504" width="10.5703125" style="990"/>
    <col min="9505" max="9505" width="11.140625" style="990" customWidth="1"/>
    <col min="9506" max="9735" width="10.5703125" style="990"/>
    <col min="9736" max="9743" width="0" style="990" hidden="1" customWidth="1"/>
    <col min="9744" max="9744" width="3.7109375" style="990" customWidth="1"/>
    <col min="9745" max="9745" width="3.85546875" style="990" customWidth="1"/>
    <col min="9746" max="9746" width="3.7109375" style="990" customWidth="1"/>
    <col min="9747" max="9747" width="12.7109375" style="990" customWidth="1"/>
    <col min="9748" max="9748" width="52.7109375" style="990" customWidth="1"/>
    <col min="9749" max="9752" width="0" style="990" hidden="1" customWidth="1"/>
    <col min="9753" max="9753" width="12.28515625" style="990" customWidth="1"/>
    <col min="9754" max="9754" width="6.42578125" style="990" customWidth="1"/>
    <col min="9755" max="9755" width="12.28515625" style="990" customWidth="1"/>
    <col min="9756" max="9756" width="0" style="990" hidden="1" customWidth="1"/>
    <col min="9757" max="9757" width="3.7109375" style="990" customWidth="1"/>
    <col min="9758" max="9758" width="11.140625" style="990" bestFit="1" customWidth="1"/>
    <col min="9759" max="9760" width="10.5703125" style="990"/>
    <col min="9761" max="9761" width="11.140625" style="990" customWidth="1"/>
    <col min="9762" max="9991" width="10.5703125" style="990"/>
    <col min="9992" max="9999" width="0" style="990" hidden="1" customWidth="1"/>
    <col min="10000" max="10000" width="3.7109375" style="990" customWidth="1"/>
    <col min="10001" max="10001" width="3.85546875" style="990" customWidth="1"/>
    <col min="10002" max="10002" width="3.7109375" style="990" customWidth="1"/>
    <col min="10003" max="10003" width="12.7109375" style="990" customWidth="1"/>
    <col min="10004" max="10004" width="52.7109375" style="990" customWidth="1"/>
    <col min="10005" max="10008" width="0" style="990" hidden="1" customWidth="1"/>
    <col min="10009" max="10009" width="12.28515625" style="990" customWidth="1"/>
    <col min="10010" max="10010" width="6.42578125" style="990" customWidth="1"/>
    <col min="10011" max="10011" width="12.28515625" style="990" customWidth="1"/>
    <col min="10012" max="10012" width="0" style="990" hidden="1" customWidth="1"/>
    <col min="10013" max="10013" width="3.7109375" style="990" customWidth="1"/>
    <col min="10014" max="10014" width="11.140625" style="990" bestFit="1" customWidth="1"/>
    <col min="10015" max="10016" width="10.5703125" style="990"/>
    <col min="10017" max="10017" width="11.140625" style="990" customWidth="1"/>
    <col min="10018" max="10247" width="10.5703125" style="990"/>
    <col min="10248" max="10255" width="0" style="990" hidden="1" customWidth="1"/>
    <col min="10256" max="10256" width="3.7109375" style="990" customWidth="1"/>
    <col min="10257" max="10257" width="3.85546875" style="990" customWidth="1"/>
    <col min="10258" max="10258" width="3.7109375" style="990" customWidth="1"/>
    <col min="10259" max="10259" width="12.7109375" style="990" customWidth="1"/>
    <col min="10260" max="10260" width="52.7109375" style="990" customWidth="1"/>
    <col min="10261" max="10264" width="0" style="990" hidden="1" customWidth="1"/>
    <col min="10265" max="10265" width="12.28515625" style="990" customWidth="1"/>
    <col min="10266" max="10266" width="6.42578125" style="990" customWidth="1"/>
    <col min="10267" max="10267" width="12.28515625" style="990" customWidth="1"/>
    <col min="10268" max="10268" width="0" style="990" hidden="1" customWidth="1"/>
    <col min="10269" max="10269" width="3.7109375" style="990" customWidth="1"/>
    <col min="10270" max="10270" width="11.140625" style="990" bestFit="1" customWidth="1"/>
    <col min="10271" max="10272" width="10.5703125" style="990"/>
    <col min="10273" max="10273" width="11.140625" style="990" customWidth="1"/>
    <col min="10274" max="10503" width="10.5703125" style="990"/>
    <col min="10504" max="10511" width="0" style="990" hidden="1" customWidth="1"/>
    <col min="10512" max="10512" width="3.7109375" style="990" customWidth="1"/>
    <col min="10513" max="10513" width="3.85546875" style="990" customWidth="1"/>
    <col min="10514" max="10514" width="3.7109375" style="990" customWidth="1"/>
    <col min="10515" max="10515" width="12.7109375" style="990" customWidth="1"/>
    <col min="10516" max="10516" width="52.7109375" style="990" customWidth="1"/>
    <col min="10517" max="10520" width="0" style="990" hidden="1" customWidth="1"/>
    <col min="10521" max="10521" width="12.28515625" style="990" customWidth="1"/>
    <col min="10522" max="10522" width="6.42578125" style="990" customWidth="1"/>
    <col min="10523" max="10523" width="12.28515625" style="990" customWidth="1"/>
    <col min="10524" max="10524" width="0" style="990" hidden="1" customWidth="1"/>
    <col min="10525" max="10525" width="3.7109375" style="990" customWidth="1"/>
    <col min="10526" max="10526" width="11.140625" style="990" bestFit="1" customWidth="1"/>
    <col min="10527" max="10528" width="10.5703125" style="990"/>
    <col min="10529" max="10529" width="11.140625" style="990" customWidth="1"/>
    <col min="10530" max="10759" width="10.5703125" style="990"/>
    <col min="10760" max="10767" width="0" style="990" hidden="1" customWidth="1"/>
    <col min="10768" max="10768" width="3.7109375" style="990" customWidth="1"/>
    <col min="10769" max="10769" width="3.85546875" style="990" customWidth="1"/>
    <col min="10770" max="10770" width="3.7109375" style="990" customWidth="1"/>
    <col min="10771" max="10771" width="12.7109375" style="990" customWidth="1"/>
    <col min="10772" max="10772" width="52.7109375" style="990" customWidth="1"/>
    <col min="10773" max="10776" width="0" style="990" hidden="1" customWidth="1"/>
    <col min="10777" max="10777" width="12.28515625" style="990" customWidth="1"/>
    <col min="10778" max="10778" width="6.42578125" style="990" customWidth="1"/>
    <col min="10779" max="10779" width="12.28515625" style="990" customWidth="1"/>
    <col min="10780" max="10780" width="0" style="990" hidden="1" customWidth="1"/>
    <col min="10781" max="10781" width="3.7109375" style="990" customWidth="1"/>
    <col min="10782" max="10782" width="11.140625" style="990" bestFit="1" customWidth="1"/>
    <col min="10783" max="10784" width="10.5703125" style="990"/>
    <col min="10785" max="10785" width="11.140625" style="990" customWidth="1"/>
    <col min="10786" max="11015" width="10.5703125" style="990"/>
    <col min="11016" max="11023" width="0" style="990" hidden="1" customWidth="1"/>
    <col min="11024" max="11024" width="3.7109375" style="990" customWidth="1"/>
    <col min="11025" max="11025" width="3.85546875" style="990" customWidth="1"/>
    <col min="11026" max="11026" width="3.7109375" style="990" customWidth="1"/>
    <col min="11027" max="11027" width="12.7109375" style="990" customWidth="1"/>
    <col min="11028" max="11028" width="52.7109375" style="990" customWidth="1"/>
    <col min="11029" max="11032" width="0" style="990" hidden="1" customWidth="1"/>
    <col min="11033" max="11033" width="12.28515625" style="990" customWidth="1"/>
    <col min="11034" max="11034" width="6.42578125" style="990" customWidth="1"/>
    <col min="11035" max="11035" width="12.28515625" style="990" customWidth="1"/>
    <col min="11036" max="11036" width="0" style="990" hidden="1" customWidth="1"/>
    <col min="11037" max="11037" width="3.7109375" style="990" customWidth="1"/>
    <col min="11038" max="11038" width="11.140625" style="990" bestFit="1" customWidth="1"/>
    <col min="11039" max="11040" width="10.5703125" style="990"/>
    <col min="11041" max="11041" width="11.140625" style="990" customWidth="1"/>
    <col min="11042" max="11271" width="10.5703125" style="990"/>
    <col min="11272" max="11279" width="0" style="990" hidden="1" customWidth="1"/>
    <col min="11280" max="11280" width="3.7109375" style="990" customWidth="1"/>
    <col min="11281" max="11281" width="3.85546875" style="990" customWidth="1"/>
    <col min="11282" max="11282" width="3.7109375" style="990" customWidth="1"/>
    <col min="11283" max="11283" width="12.7109375" style="990" customWidth="1"/>
    <col min="11284" max="11284" width="52.7109375" style="990" customWidth="1"/>
    <col min="11285" max="11288" width="0" style="990" hidden="1" customWidth="1"/>
    <col min="11289" max="11289" width="12.28515625" style="990" customWidth="1"/>
    <col min="11290" max="11290" width="6.42578125" style="990" customWidth="1"/>
    <col min="11291" max="11291" width="12.28515625" style="990" customWidth="1"/>
    <col min="11292" max="11292" width="0" style="990" hidden="1" customWidth="1"/>
    <col min="11293" max="11293" width="3.7109375" style="990" customWidth="1"/>
    <col min="11294" max="11294" width="11.140625" style="990" bestFit="1" customWidth="1"/>
    <col min="11295" max="11296" width="10.5703125" style="990"/>
    <col min="11297" max="11297" width="11.140625" style="990" customWidth="1"/>
    <col min="11298" max="11527" width="10.5703125" style="990"/>
    <col min="11528" max="11535" width="0" style="990" hidden="1" customWidth="1"/>
    <col min="11536" max="11536" width="3.7109375" style="990" customWidth="1"/>
    <col min="11537" max="11537" width="3.85546875" style="990" customWidth="1"/>
    <col min="11538" max="11538" width="3.7109375" style="990" customWidth="1"/>
    <col min="11539" max="11539" width="12.7109375" style="990" customWidth="1"/>
    <col min="11540" max="11540" width="52.7109375" style="990" customWidth="1"/>
    <col min="11541" max="11544" width="0" style="990" hidden="1" customWidth="1"/>
    <col min="11545" max="11545" width="12.28515625" style="990" customWidth="1"/>
    <col min="11546" max="11546" width="6.42578125" style="990" customWidth="1"/>
    <col min="11547" max="11547" width="12.28515625" style="990" customWidth="1"/>
    <col min="11548" max="11548" width="0" style="990" hidden="1" customWidth="1"/>
    <col min="11549" max="11549" width="3.7109375" style="990" customWidth="1"/>
    <col min="11550" max="11550" width="11.140625" style="990" bestFit="1" customWidth="1"/>
    <col min="11551" max="11552" width="10.5703125" style="990"/>
    <col min="11553" max="11553" width="11.140625" style="990" customWidth="1"/>
    <col min="11554" max="11783" width="10.5703125" style="990"/>
    <col min="11784" max="11791" width="0" style="990" hidden="1" customWidth="1"/>
    <col min="11792" max="11792" width="3.7109375" style="990" customWidth="1"/>
    <col min="11793" max="11793" width="3.85546875" style="990" customWidth="1"/>
    <col min="11794" max="11794" width="3.7109375" style="990" customWidth="1"/>
    <col min="11795" max="11795" width="12.7109375" style="990" customWidth="1"/>
    <col min="11796" max="11796" width="52.7109375" style="990" customWidth="1"/>
    <col min="11797" max="11800" width="0" style="990" hidden="1" customWidth="1"/>
    <col min="11801" max="11801" width="12.28515625" style="990" customWidth="1"/>
    <col min="11802" max="11802" width="6.42578125" style="990" customWidth="1"/>
    <col min="11803" max="11803" width="12.28515625" style="990" customWidth="1"/>
    <col min="11804" max="11804" width="0" style="990" hidden="1" customWidth="1"/>
    <col min="11805" max="11805" width="3.7109375" style="990" customWidth="1"/>
    <col min="11806" max="11806" width="11.140625" style="990" bestFit="1" customWidth="1"/>
    <col min="11807" max="11808" width="10.5703125" style="990"/>
    <col min="11809" max="11809" width="11.140625" style="990" customWidth="1"/>
    <col min="11810" max="12039" width="10.5703125" style="990"/>
    <col min="12040" max="12047" width="0" style="990" hidden="1" customWidth="1"/>
    <col min="12048" max="12048" width="3.7109375" style="990" customWidth="1"/>
    <col min="12049" max="12049" width="3.85546875" style="990" customWidth="1"/>
    <col min="12050" max="12050" width="3.7109375" style="990" customWidth="1"/>
    <col min="12051" max="12051" width="12.7109375" style="990" customWidth="1"/>
    <col min="12052" max="12052" width="52.7109375" style="990" customWidth="1"/>
    <col min="12053" max="12056" width="0" style="990" hidden="1" customWidth="1"/>
    <col min="12057" max="12057" width="12.28515625" style="990" customWidth="1"/>
    <col min="12058" max="12058" width="6.42578125" style="990" customWidth="1"/>
    <col min="12059" max="12059" width="12.28515625" style="990" customWidth="1"/>
    <col min="12060" max="12060" width="0" style="990" hidden="1" customWidth="1"/>
    <col min="12061" max="12061" width="3.7109375" style="990" customWidth="1"/>
    <col min="12062" max="12062" width="11.140625" style="990" bestFit="1" customWidth="1"/>
    <col min="12063" max="12064" width="10.5703125" style="990"/>
    <col min="12065" max="12065" width="11.140625" style="990" customWidth="1"/>
    <col min="12066" max="12295" width="10.5703125" style="990"/>
    <col min="12296" max="12303" width="0" style="990" hidden="1" customWidth="1"/>
    <col min="12304" max="12304" width="3.7109375" style="990" customWidth="1"/>
    <col min="12305" max="12305" width="3.85546875" style="990" customWidth="1"/>
    <col min="12306" max="12306" width="3.7109375" style="990" customWidth="1"/>
    <col min="12307" max="12307" width="12.7109375" style="990" customWidth="1"/>
    <col min="12308" max="12308" width="52.7109375" style="990" customWidth="1"/>
    <col min="12309" max="12312" width="0" style="990" hidden="1" customWidth="1"/>
    <col min="12313" max="12313" width="12.28515625" style="990" customWidth="1"/>
    <col min="12314" max="12314" width="6.42578125" style="990" customWidth="1"/>
    <col min="12315" max="12315" width="12.28515625" style="990" customWidth="1"/>
    <col min="12316" max="12316" width="0" style="990" hidden="1" customWidth="1"/>
    <col min="12317" max="12317" width="3.7109375" style="990" customWidth="1"/>
    <col min="12318" max="12318" width="11.140625" style="990" bestFit="1" customWidth="1"/>
    <col min="12319" max="12320" width="10.5703125" style="990"/>
    <col min="12321" max="12321" width="11.140625" style="990" customWidth="1"/>
    <col min="12322" max="12551" width="10.5703125" style="990"/>
    <col min="12552" max="12559" width="0" style="990" hidden="1" customWidth="1"/>
    <col min="12560" max="12560" width="3.7109375" style="990" customWidth="1"/>
    <col min="12561" max="12561" width="3.85546875" style="990" customWidth="1"/>
    <col min="12562" max="12562" width="3.7109375" style="990" customWidth="1"/>
    <col min="12563" max="12563" width="12.7109375" style="990" customWidth="1"/>
    <col min="12564" max="12564" width="52.7109375" style="990" customWidth="1"/>
    <col min="12565" max="12568" width="0" style="990" hidden="1" customWidth="1"/>
    <col min="12569" max="12569" width="12.28515625" style="990" customWidth="1"/>
    <col min="12570" max="12570" width="6.42578125" style="990" customWidth="1"/>
    <col min="12571" max="12571" width="12.28515625" style="990" customWidth="1"/>
    <col min="12572" max="12572" width="0" style="990" hidden="1" customWidth="1"/>
    <col min="12573" max="12573" width="3.7109375" style="990" customWidth="1"/>
    <col min="12574" max="12574" width="11.140625" style="990" bestFit="1" customWidth="1"/>
    <col min="12575" max="12576" width="10.5703125" style="990"/>
    <col min="12577" max="12577" width="11.140625" style="990" customWidth="1"/>
    <col min="12578" max="12807" width="10.5703125" style="990"/>
    <col min="12808" max="12815" width="0" style="990" hidden="1" customWidth="1"/>
    <col min="12816" max="12816" width="3.7109375" style="990" customWidth="1"/>
    <col min="12817" max="12817" width="3.85546875" style="990" customWidth="1"/>
    <col min="12818" max="12818" width="3.7109375" style="990" customWidth="1"/>
    <col min="12819" max="12819" width="12.7109375" style="990" customWidth="1"/>
    <col min="12820" max="12820" width="52.7109375" style="990" customWidth="1"/>
    <col min="12821" max="12824" width="0" style="990" hidden="1" customWidth="1"/>
    <col min="12825" max="12825" width="12.28515625" style="990" customWidth="1"/>
    <col min="12826" max="12826" width="6.42578125" style="990" customWidth="1"/>
    <col min="12827" max="12827" width="12.28515625" style="990" customWidth="1"/>
    <col min="12828" max="12828" width="0" style="990" hidden="1" customWidth="1"/>
    <col min="12829" max="12829" width="3.7109375" style="990" customWidth="1"/>
    <col min="12830" max="12830" width="11.140625" style="990" bestFit="1" customWidth="1"/>
    <col min="12831" max="12832" width="10.5703125" style="990"/>
    <col min="12833" max="12833" width="11.140625" style="990" customWidth="1"/>
    <col min="12834" max="13063" width="10.5703125" style="990"/>
    <col min="13064" max="13071" width="0" style="990" hidden="1" customWidth="1"/>
    <col min="13072" max="13072" width="3.7109375" style="990" customWidth="1"/>
    <col min="13073" max="13073" width="3.85546875" style="990" customWidth="1"/>
    <col min="13074" max="13074" width="3.7109375" style="990" customWidth="1"/>
    <col min="13075" max="13075" width="12.7109375" style="990" customWidth="1"/>
    <col min="13076" max="13076" width="52.7109375" style="990" customWidth="1"/>
    <col min="13077" max="13080" width="0" style="990" hidden="1" customWidth="1"/>
    <col min="13081" max="13081" width="12.28515625" style="990" customWidth="1"/>
    <col min="13082" max="13082" width="6.42578125" style="990" customWidth="1"/>
    <col min="13083" max="13083" width="12.28515625" style="990" customWidth="1"/>
    <col min="13084" max="13084" width="0" style="990" hidden="1" customWidth="1"/>
    <col min="13085" max="13085" width="3.7109375" style="990" customWidth="1"/>
    <col min="13086" max="13086" width="11.140625" style="990" bestFit="1" customWidth="1"/>
    <col min="13087" max="13088" width="10.5703125" style="990"/>
    <col min="13089" max="13089" width="11.140625" style="990" customWidth="1"/>
    <col min="13090" max="13319" width="10.5703125" style="990"/>
    <col min="13320" max="13327" width="0" style="990" hidden="1" customWidth="1"/>
    <col min="13328" max="13328" width="3.7109375" style="990" customWidth="1"/>
    <col min="13329" max="13329" width="3.85546875" style="990" customWidth="1"/>
    <col min="13330" max="13330" width="3.7109375" style="990" customWidth="1"/>
    <col min="13331" max="13331" width="12.7109375" style="990" customWidth="1"/>
    <col min="13332" max="13332" width="52.7109375" style="990" customWidth="1"/>
    <col min="13333" max="13336" width="0" style="990" hidden="1" customWidth="1"/>
    <col min="13337" max="13337" width="12.28515625" style="990" customWidth="1"/>
    <col min="13338" max="13338" width="6.42578125" style="990" customWidth="1"/>
    <col min="13339" max="13339" width="12.28515625" style="990" customWidth="1"/>
    <col min="13340" max="13340" width="0" style="990" hidden="1" customWidth="1"/>
    <col min="13341" max="13341" width="3.7109375" style="990" customWidth="1"/>
    <col min="13342" max="13342" width="11.140625" style="990" bestFit="1" customWidth="1"/>
    <col min="13343" max="13344" width="10.5703125" style="990"/>
    <col min="13345" max="13345" width="11.140625" style="990" customWidth="1"/>
    <col min="13346" max="13575" width="10.5703125" style="990"/>
    <col min="13576" max="13583" width="0" style="990" hidden="1" customWidth="1"/>
    <col min="13584" max="13584" width="3.7109375" style="990" customWidth="1"/>
    <col min="13585" max="13585" width="3.85546875" style="990" customWidth="1"/>
    <col min="13586" max="13586" width="3.7109375" style="990" customWidth="1"/>
    <col min="13587" max="13587" width="12.7109375" style="990" customWidth="1"/>
    <col min="13588" max="13588" width="52.7109375" style="990" customWidth="1"/>
    <col min="13589" max="13592" width="0" style="990" hidden="1" customWidth="1"/>
    <col min="13593" max="13593" width="12.28515625" style="990" customWidth="1"/>
    <col min="13594" max="13594" width="6.42578125" style="990" customWidth="1"/>
    <col min="13595" max="13595" width="12.28515625" style="990" customWidth="1"/>
    <col min="13596" max="13596" width="0" style="990" hidden="1" customWidth="1"/>
    <col min="13597" max="13597" width="3.7109375" style="990" customWidth="1"/>
    <col min="13598" max="13598" width="11.140625" style="990" bestFit="1" customWidth="1"/>
    <col min="13599" max="13600" width="10.5703125" style="990"/>
    <col min="13601" max="13601" width="11.140625" style="990" customWidth="1"/>
    <col min="13602" max="13831" width="10.5703125" style="990"/>
    <col min="13832" max="13839" width="0" style="990" hidden="1" customWidth="1"/>
    <col min="13840" max="13840" width="3.7109375" style="990" customWidth="1"/>
    <col min="13841" max="13841" width="3.85546875" style="990" customWidth="1"/>
    <col min="13842" max="13842" width="3.7109375" style="990" customWidth="1"/>
    <col min="13843" max="13843" width="12.7109375" style="990" customWidth="1"/>
    <col min="13844" max="13844" width="52.7109375" style="990" customWidth="1"/>
    <col min="13845" max="13848" width="0" style="990" hidden="1" customWidth="1"/>
    <col min="13849" max="13849" width="12.28515625" style="990" customWidth="1"/>
    <col min="13850" max="13850" width="6.42578125" style="990" customWidth="1"/>
    <col min="13851" max="13851" width="12.28515625" style="990" customWidth="1"/>
    <col min="13852" max="13852" width="0" style="990" hidden="1" customWidth="1"/>
    <col min="13853" max="13853" width="3.7109375" style="990" customWidth="1"/>
    <col min="13854" max="13854" width="11.140625" style="990" bestFit="1" customWidth="1"/>
    <col min="13855" max="13856" width="10.5703125" style="990"/>
    <col min="13857" max="13857" width="11.140625" style="990" customWidth="1"/>
    <col min="13858" max="14087" width="10.5703125" style="990"/>
    <col min="14088" max="14095" width="0" style="990" hidden="1" customWidth="1"/>
    <col min="14096" max="14096" width="3.7109375" style="990" customWidth="1"/>
    <col min="14097" max="14097" width="3.85546875" style="990" customWidth="1"/>
    <col min="14098" max="14098" width="3.7109375" style="990" customWidth="1"/>
    <col min="14099" max="14099" width="12.7109375" style="990" customWidth="1"/>
    <col min="14100" max="14100" width="52.7109375" style="990" customWidth="1"/>
    <col min="14101" max="14104" width="0" style="990" hidden="1" customWidth="1"/>
    <col min="14105" max="14105" width="12.28515625" style="990" customWidth="1"/>
    <col min="14106" max="14106" width="6.42578125" style="990" customWidth="1"/>
    <col min="14107" max="14107" width="12.28515625" style="990" customWidth="1"/>
    <col min="14108" max="14108" width="0" style="990" hidden="1" customWidth="1"/>
    <col min="14109" max="14109" width="3.7109375" style="990" customWidth="1"/>
    <col min="14110" max="14110" width="11.140625" style="990" bestFit="1" customWidth="1"/>
    <col min="14111" max="14112" width="10.5703125" style="990"/>
    <col min="14113" max="14113" width="11.140625" style="990" customWidth="1"/>
    <col min="14114" max="14343" width="10.5703125" style="990"/>
    <col min="14344" max="14351" width="0" style="990" hidden="1" customWidth="1"/>
    <col min="14352" max="14352" width="3.7109375" style="990" customWidth="1"/>
    <col min="14353" max="14353" width="3.85546875" style="990" customWidth="1"/>
    <col min="14354" max="14354" width="3.7109375" style="990" customWidth="1"/>
    <col min="14355" max="14355" width="12.7109375" style="990" customWidth="1"/>
    <col min="14356" max="14356" width="52.7109375" style="990" customWidth="1"/>
    <col min="14357" max="14360" width="0" style="990" hidden="1" customWidth="1"/>
    <col min="14361" max="14361" width="12.28515625" style="990" customWidth="1"/>
    <col min="14362" max="14362" width="6.42578125" style="990" customWidth="1"/>
    <col min="14363" max="14363" width="12.28515625" style="990" customWidth="1"/>
    <col min="14364" max="14364" width="0" style="990" hidden="1" customWidth="1"/>
    <col min="14365" max="14365" width="3.7109375" style="990" customWidth="1"/>
    <col min="14366" max="14366" width="11.140625" style="990" bestFit="1" customWidth="1"/>
    <col min="14367" max="14368" width="10.5703125" style="990"/>
    <col min="14369" max="14369" width="11.140625" style="990" customWidth="1"/>
    <col min="14370" max="14599" width="10.5703125" style="990"/>
    <col min="14600" max="14607" width="0" style="990" hidden="1" customWidth="1"/>
    <col min="14608" max="14608" width="3.7109375" style="990" customWidth="1"/>
    <col min="14609" max="14609" width="3.85546875" style="990" customWidth="1"/>
    <col min="14610" max="14610" width="3.7109375" style="990" customWidth="1"/>
    <col min="14611" max="14611" width="12.7109375" style="990" customWidth="1"/>
    <col min="14612" max="14612" width="52.7109375" style="990" customWidth="1"/>
    <col min="14613" max="14616" width="0" style="990" hidden="1" customWidth="1"/>
    <col min="14617" max="14617" width="12.28515625" style="990" customWidth="1"/>
    <col min="14618" max="14618" width="6.42578125" style="990" customWidth="1"/>
    <col min="14619" max="14619" width="12.28515625" style="990" customWidth="1"/>
    <col min="14620" max="14620" width="0" style="990" hidden="1" customWidth="1"/>
    <col min="14621" max="14621" width="3.7109375" style="990" customWidth="1"/>
    <col min="14622" max="14622" width="11.140625" style="990" bestFit="1" customWidth="1"/>
    <col min="14623" max="14624" width="10.5703125" style="990"/>
    <col min="14625" max="14625" width="11.140625" style="990" customWidth="1"/>
    <col min="14626" max="14855" width="10.5703125" style="990"/>
    <col min="14856" max="14863" width="0" style="990" hidden="1" customWidth="1"/>
    <col min="14864" max="14864" width="3.7109375" style="990" customWidth="1"/>
    <col min="14865" max="14865" width="3.85546875" style="990" customWidth="1"/>
    <col min="14866" max="14866" width="3.7109375" style="990" customWidth="1"/>
    <col min="14867" max="14867" width="12.7109375" style="990" customWidth="1"/>
    <col min="14868" max="14868" width="52.7109375" style="990" customWidth="1"/>
    <col min="14869" max="14872" width="0" style="990" hidden="1" customWidth="1"/>
    <col min="14873" max="14873" width="12.28515625" style="990" customWidth="1"/>
    <col min="14874" max="14874" width="6.42578125" style="990" customWidth="1"/>
    <col min="14875" max="14875" width="12.28515625" style="990" customWidth="1"/>
    <col min="14876" max="14876" width="0" style="990" hidden="1" customWidth="1"/>
    <col min="14877" max="14877" width="3.7109375" style="990" customWidth="1"/>
    <col min="14878" max="14878" width="11.140625" style="990" bestFit="1" customWidth="1"/>
    <col min="14879" max="14880" width="10.5703125" style="990"/>
    <col min="14881" max="14881" width="11.140625" style="990" customWidth="1"/>
    <col min="14882" max="15111" width="10.5703125" style="990"/>
    <col min="15112" max="15119" width="0" style="990" hidden="1" customWidth="1"/>
    <col min="15120" max="15120" width="3.7109375" style="990" customWidth="1"/>
    <col min="15121" max="15121" width="3.85546875" style="990" customWidth="1"/>
    <col min="15122" max="15122" width="3.7109375" style="990" customWidth="1"/>
    <col min="15123" max="15123" width="12.7109375" style="990" customWidth="1"/>
    <col min="15124" max="15124" width="52.7109375" style="990" customWidth="1"/>
    <col min="15125" max="15128" width="0" style="990" hidden="1" customWidth="1"/>
    <col min="15129" max="15129" width="12.28515625" style="990" customWidth="1"/>
    <col min="15130" max="15130" width="6.42578125" style="990" customWidth="1"/>
    <col min="15131" max="15131" width="12.28515625" style="990" customWidth="1"/>
    <col min="15132" max="15132" width="0" style="990" hidden="1" customWidth="1"/>
    <col min="15133" max="15133" width="3.7109375" style="990" customWidth="1"/>
    <col min="15134" max="15134" width="11.140625" style="990" bestFit="1" customWidth="1"/>
    <col min="15135" max="15136" width="10.5703125" style="990"/>
    <col min="15137" max="15137" width="11.140625" style="990" customWidth="1"/>
    <col min="15138" max="15367" width="10.5703125" style="990"/>
    <col min="15368" max="15375" width="0" style="990" hidden="1" customWidth="1"/>
    <col min="15376" max="15376" width="3.7109375" style="990" customWidth="1"/>
    <col min="15377" max="15377" width="3.85546875" style="990" customWidth="1"/>
    <col min="15378" max="15378" width="3.7109375" style="990" customWidth="1"/>
    <col min="15379" max="15379" width="12.7109375" style="990" customWidth="1"/>
    <col min="15380" max="15380" width="52.7109375" style="990" customWidth="1"/>
    <col min="15381" max="15384" width="0" style="990" hidden="1" customWidth="1"/>
    <col min="15385" max="15385" width="12.28515625" style="990" customWidth="1"/>
    <col min="15386" max="15386" width="6.42578125" style="990" customWidth="1"/>
    <col min="15387" max="15387" width="12.28515625" style="990" customWidth="1"/>
    <col min="15388" max="15388" width="0" style="990" hidden="1" customWidth="1"/>
    <col min="15389" max="15389" width="3.7109375" style="990" customWidth="1"/>
    <col min="15390" max="15390" width="11.140625" style="990" bestFit="1" customWidth="1"/>
    <col min="15391" max="15392" width="10.5703125" style="990"/>
    <col min="15393" max="15393" width="11.140625" style="990" customWidth="1"/>
    <col min="15394" max="15623" width="10.5703125" style="990"/>
    <col min="15624" max="15631" width="0" style="990" hidden="1" customWidth="1"/>
    <col min="15632" max="15632" width="3.7109375" style="990" customWidth="1"/>
    <col min="15633" max="15633" width="3.85546875" style="990" customWidth="1"/>
    <col min="15634" max="15634" width="3.7109375" style="990" customWidth="1"/>
    <col min="15635" max="15635" width="12.7109375" style="990" customWidth="1"/>
    <col min="15636" max="15636" width="52.7109375" style="990" customWidth="1"/>
    <col min="15637" max="15640" width="0" style="990" hidden="1" customWidth="1"/>
    <col min="15641" max="15641" width="12.28515625" style="990" customWidth="1"/>
    <col min="15642" max="15642" width="6.42578125" style="990" customWidth="1"/>
    <col min="15643" max="15643" width="12.28515625" style="990" customWidth="1"/>
    <col min="15644" max="15644" width="0" style="990" hidden="1" customWidth="1"/>
    <col min="15645" max="15645" width="3.7109375" style="990" customWidth="1"/>
    <col min="15646" max="15646" width="11.140625" style="990" bestFit="1" customWidth="1"/>
    <col min="15647" max="15648" width="10.5703125" style="990"/>
    <col min="15649" max="15649" width="11.140625" style="990" customWidth="1"/>
    <col min="15650" max="15879" width="10.5703125" style="990"/>
    <col min="15880" max="15887" width="0" style="990" hidden="1" customWidth="1"/>
    <col min="15888" max="15888" width="3.7109375" style="990" customWidth="1"/>
    <col min="15889" max="15889" width="3.85546875" style="990" customWidth="1"/>
    <col min="15890" max="15890" width="3.7109375" style="990" customWidth="1"/>
    <col min="15891" max="15891" width="12.7109375" style="990" customWidth="1"/>
    <col min="15892" max="15892" width="52.7109375" style="990" customWidth="1"/>
    <col min="15893" max="15896" width="0" style="990" hidden="1" customWidth="1"/>
    <col min="15897" max="15897" width="12.28515625" style="990" customWidth="1"/>
    <col min="15898" max="15898" width="6.42578125" style="990" customWidth="1"/>
    <col min="15899" max="15899" width="12.28515625" style="990" customWidth="1"/>
    <col min="15900" max="15900" width="0" style="990" hidden="1" customWidth="1"/>
    <col min="15901" max="15901" width="3.7109375" style="990" customWidth="1"/>
    <col min="15902" max="15902" width="11.140625" style="990" bestFit="1" customWidth="1"/>
    <col min="15903" max="15904" width="10.5703125" style="990"/>
    <col min="15905" max="15905" width="11.140625" style="990" customWidth="1"/>
    <col min="15906" max="16135" width="10.5703125" style="990"/>
    <col min="16136" max="16143" width="0" style="990" hidden="1" customWidth="1"/>
    <col min="16144" max="16144" width="3.7109375" style="990" customWidth="1"/>
    <col min="16145" max="16145" width="3.85546875" style="990" customWidth="1"/>
    <col min="16146" max="16146" width="3.7109375" style="990" customWidth="1"/>
    <col min="16147" max="16147" width="12.7109375" style="990" customWidth="1"/>
    <col min="16148" max="16148" width="52.7109375" style="990" customWidth="1"/>
    <col min="16149" max="16152" width="0" style="990" hidden="1" customWidth="1"/>
    <col min="16153" max="16153" width="12.28515625" style="990" customWidth="1"/>
    <col min="16154" max="16154" width="6.42578125" style="990" customWidth="1"/>
    <col min="16155" max="16155" width="12.28515625" style="990" customWidth="1"/>
    <col min="16156" max="16156" width="0" style="990" hidden="1" customWidth="1"/>
    <col min="16157" max="16157" width="3.7109375" style="990" customWidth="1"/>
    <col min="16158" max="16158" width="11.140625" style="990" bestFit="1" customWidth="1"/>
    <col min="16159" max="16160" width="10.5703125" style="990"/>
    <col min="16161" max="16161" width="11.140625" style="990" customWidth="1"/>
    <col min="16162" max="16384" width="10.5703125" style="990"/>
  </cols>
  <sheetData>
    <row r="1" spans="1:41" hidden="1">
      <c r="Q1" s="768"/>
      <c r="R1" s="768"/>
      <c r="X1" s="768"/>
      <c r="Y1" s="768"/>
    </row>
    <row r="2" spans="1:41" hidden="1">
      <c r="U2" s="768"/>
      <c r="AB2" s="768"/>
    </row>
    <row r="3" spans="1:41" hidden="1"/>
    <row r="4" spans="1:41" ht="3" customHeight="1">
      <c r="J4" s="995"/>
      <c r="K4" s="995"/>
      <c r="L4" s="991"/>
      <c r="M4" s="991"/>
      <c r="N4" s="991"/>
      <c r="O4" s="998"/>
      <c r="P4" s="998"/>
      <c r="Q4" s="998"/>
      <c r="R4" s="998"/>
      <c r="S4" s="998"/>
      <c r="T4" s="998"/>
      <c r="U4" s="998"/>
      <c r="V4" s="998"/>
      <c r="W4" s="998"/>
      <c r="X4" s="998"/>
      <c r="Y4" s="998"/>
      <c r="Z4" s="998"/>
      <c r="AA4" s="998"/>
      <c r="AB4" s="998"/>
    </row>
    <row r="5" spans="1:41" ht="22.5" customHeight="1">
      <c r="J5" s="995"/>
      <c r="K5" s="995"/>
      <c r="L5" s="1229" t="s">
        <v>630</v>
      </c>
      <c r="M5" s="1229"/>
      <c r="N5" s="1229"/>
      <c r="O5" s="1229"/>
      <c r="P5" s="1229"/>
      <c r="Q5" s="1229"/>
      <c r="R5" s="1229"/>
      <c r="S5" s="1229"/>
      <c r="T5" s="1229"/>
      <c r="U5" s="664"/>
      <c r="V5" s="664"/>
      <c r="W5" s="664"/>
      <c r="X5" s="664"/>
      <c r="Y5" s="664"/>
      <c r="Z5" s="664"/>
      <c r="AA5" s="664"/>
      <c r="AB5" s="664"/>
    </row>
    <row r="6" spans="1:41" ht="3" customHeight="1">
      <c r="J6" s="995"/>
      <c r="K6" s="995"/>
      <c r="L6" s="991"/>
      <c r="M6" s="991"/>
      <c r="N6" s="991"/>
      <c r="O6" s="755"/>
      <c r="P6" s="755"/>
      <c r="Q6" s="755"/>
      <c r="R6" s="755"/>
      <c r="S6" s="755"/>
      <c r="T6" s="755"/>
      <c r="U6" s="755"/>
      <c r="V6" s="755"/>
      <c r="W6" s="755"/>
      <c r="X6" s="755"/>
      <c r="Y6" s="755"/>
      <c r="Z6" s="755"/>
      <c r="AA6" s="755"/>
      <c r="AB6" s="755"/>
      <c r="AC6" s="998"/>
    </row>
    <row r="7" spans="1:41" s="1007" customFormat="1" ht="22.5">
      <c r="A7" s="1013"/>
      <c r="B7" s="1013"/>
      <c r="C7" s="1013"/>
      <c r="D7" s="1013"/>
      <c r="E7" s="1013"/>
      <c r="F7" s="1013"/>
      <c r="G7" s="1013"/>
      <c r="H7" s="1013"/>
      <c r="L7" s="499"/>
      <c r="M7" s="617" t="s">
        <v>502</v>
      </c>
      <c r="N7" s="666"/>
      <c r="O7" s="1235" t="str">
        <f>IF(NameOrPr_ch="",IF(NameOrPr="","",NameOrPr),NameOrPr_ch)</f>
        <v>Комитет по тарифам и энергетике Псковской области</v>
      </c>
      <c r="P7" s="1235"/>
      <c r="Q7" s="1235"/>
      <c r="R7" s="1235"/>
      <c r="S7" s="1235"/>
      <c r="T7" s="1235"/>
      <c r="U7" s="767"/>
      <c r="V7"/>
      <c r="W7"/>
      <c r="X7"/>
      <c r="Y7"/>
      <c r="Z7"/>
      <c r="AA7"/>
      <c r="AB7"/>
      <c r="AC7" s="767"/>
      <c r="AD7" s="519"/>
      <c r="AE7" s="1013"/>
      <c r="AF7" s="1013"/>
      <c r="AG7" s="1013"/>
      <c r="AH7" s="1013"/>
      <c r="AI7" s="1013"/>
      <c r="AJ7" s="1013"/>
      <c r="AK7" s="1013"/>
      <c r="AL7" s="1013"/>
      <c r="AM7" s="1013"/>
      <c r="AN7" s="1013"/>
      <c r="AO7" s="1013"/>
    </row>
    <row r="8" spans="1:41" s="1007" customFormat="1" ht="18.75">
      <c r="A8" s="1013"/>
      <c r="B8" s="1013"/>
      <c r="C8" s="1013"/>
      <c r="D8" s="1013"/>
      <c r="E8" s="1013"/>
      <c r="F8" s="1013"/>
      <c r="G8" s="1013"/>
      <c r="H8" s="1013"/>
      <c r="L8" s="499"/>
      <c r="M8" s="617" t="s">
        <v>595</v>
      </c>
      <c r="N8" s="666"/>
      <c r="O8" s="1235" t="str">
        <f>IF(datePr_ch="",IF(datePr="","",datePr),datePr_ch)</f>
        <v>17.11.2021</v>
      </c>
      <c r="P8" s="1235"/>
      <c r="Q8" s="1235"/>
      <c r="R8" s="1235"/>
      <c r="S8" s="1235"/>
      <c r="T8" s="1235"/>
      <c r="U8" s="767"/>
      <c r="V8"/>
      <c r="W8"/>
      <c r="X8"/>
      <c r="Y8"/>
      <c r="Z8"/>
      <c r="AA8"/>
      <c r="AB8"/>
      <c r="AC8" s="767"/>
      <c r="AD8" s="519"/>
      <c r="AE8" s="1013"/>
      <c r="AF8" s="1013"/>
      <c r="AG8" s="1013"/>
      <c r="AH8" s="1013"/>
      <c r="AI8" s="1013"/>
      <c r="AJ8" s="1013"/>
      <c r="AK8" s="1013"/>
      <c r="AL8" s="1013"/>
      <c r="AM8" s="1013"/>
      <c r="AN8" s="1013"/>
      <c r="AO8" s="1013"/>
    </row>
    <row r="9" spans="1:41" s="1007" customFormat="1" ht="18.75">
      <c r="A9" s="1013"/>
      <c r="B9" s="1013"/>
      <c r="C9" s="1013"/>
      <c r="D9" s="1013"/>
      <c r="E9" s="1013"/>
      <c r="F9" s="1013"/>
      <c r="G9" s="1013"/>
      <c r="H9" s="1013"/>
      <c r="L9" s="761"/>
      <c r="M9" s="617" t="s">
        <v>594</v>
      </c>
      <c r="N9" s="666"/>
      <c r="O9" s="1235" t="str">
        <f>IF(numberPr_ch="",IF(numberPr="","",numberPr),numberPr_ch)</f>
        <v>№90-т от 17.11.2021; №253-т от 15.12.2021</v>
      </c>
      <c r="P9" s="1235"/>
      <c r="Q9" s="1235"/>
      <c r="R9" s="1235"/>
      <c r="S9" s="1235"/>
      <c r="T9" s="1235"/>
      <c r="U9" s="767"/>
      <c r="V9"/>
      <c r="W9"/>
      <c r="X9"/>
      <c r="Y9"/>
      <c r="Z9"/>
      <c r="AA9"/>
      <c r="AB9"/>
      <c r="AC9" s="767"/>
      <c r="AD9" s="519"/>
      <c r="AE9" s="1013"/>
      <c r="AF9" s="1013"/>
      <c r="AG9" s="1013"/>
      <c r="AH9" s="1013"/>
      <c r="AI9" s="1013"/>
      <c r="AJ9" s="1013"/>
      <c r="AK9" s="1013"/>
      <c r="AL9" s="1013"/>
      <c r="AM9" s="1013"/>
      <c r="AN9" s="1013"/>
      <c r="AO9" s="1013"/>
    </row>
    <row r="10" spans="1:41" s="1007" customFormat="1" ht="18.75">
      <c r="A10" s="1013"/>
      <c r="B10" s="1013"/>
      <c r="C10" s="1013"/>
      <c r="D10" s="1013"/>
      <c r="E10" s="1013"/>
      <c r="F10" s="1013"/>
      <c r="G10" s="1013"/>
      <c r="H10" s="1013"/>
      <c r="L10" s="761"/>
      <c r="M10" s="617" t="s">
        <v>501</v>
      </c>
      <c r="N10" s="666"/>
      <c r="O10" s="1235" t="str">
        <f>IF(IstPub_ch="",IF(IstPub="","",IstPub),IstPub_ch)</f>
        <v>https://tarif.pskov.ru/deystvuyushchie-tarify/teplosnabzhenie</v>
      </c>
      <c r="P10" s="1235"/>
      <c r="Q10" s="1235"/>
      <c r="R10" s="1235"/>
      <c r="S10" s="1235"/>
      <c r="T10" s="1235"/>
      <c r="U10" s="767"/>
      <c r="V10"/>
      <c r="W10"/>
      <c r="X10"/>
      <c r="Y10"/>
      <c r="Z10"/>
      <c r="AA10"/>
      <c r="AB10"/>
      <c r="AC10" s="767"/>
      <c r="AD10" s="519"/>
      <c r="AE10" s="1013"/>
      <c r="AF10" s="1013"/>
      <c r="AG10" s="1013"/>
      <c r="AH10" s="1013"/>
      <c r="AI10" s="1013"/>
      <c r="AJ10" s="1013"/>
      <c r="AK10" s="1013"/>
      <c r="AL10" s="1013"/>
      <c r="AM10" s="1013"/>
      <c r="AN10" s="1013"/>
      <c r="AO10" s="1013"/>
    </row>
    <row r="11" spans="1:41" s="1007" customFormat="1" ht="11.25" hidden="1">
      <c r="A11" s="1013"/>
      <c r="B11" s="1013"/>
      <c r="C11" s="1013"/>
      <c r="D11" s="1013"/>
      <c r="E11" s="1013"/>
      <c r="F11" s="1013"/>
      <c r="G11" s="1013"/>
      <c r="H11" s="1013"/>
      <c r="L11" s="1230"/>
      <c r="M11" s="1230"/>
      <c r="N11" s="1024"/>
      <c r="O11" s="767"/>
      <c r="P11" s="767"/>
      <c r="Q11" s="767"/>
      <c r="R11" s="767"/>
      <c r="S11" s="767"/>
      <c r="T11" s="767"/>
      <c r="U11" s="1011" t="s">
        <v>373</v>
      </c>
      <c r="V11" s="767"/>
      <c r="W11" s="767"/>
      <c r="X11" s="767"/>
      <c r="Y11" s="767"/>
      <c r="Z11" s="767"/>
      <c r="AA11" s="767"/>
      <c r="AB11" s="1011" t="s">
        <v>373</v>
      </c>
      <c r="AE11" s="1013"/>
      <c r="AF11" s="1013"/>
      <c r="AG11" s="1013"/>
      <c r="AH11" s="1013"/>
      <c r="AI11" s="1013"/>
      <c r="AJ11" s="1013"/>
      <c r="AK11" s="1013"/>
      <c r="AL11" s="1013"/>
      <c r="AM11" s="1013"/>
      <c r="AN11" s="1013"/>
      <c r="AO11" s="1013"/>
    </row>
    <row r="12" spans="1:41">
      <c r="J12" s="995"/>
      <c r="K12" s="995"/>
      <c r="L12" s="991"/>
      <c r="M12" s="991"/>
      <c r="N12" s="502"/>
      <c r="O12" s="1236"/>
      <c r="P12" s="1236"/>
      <c r="Q12" s="1236"/>
      <c r="R12" s="1236"/>
      <c r="S12" s="1236"/>
      <c r="T12" s="1236"/>
      <c r="U12" s="1236"/>
      <c r="V12" s="1236" t="s">
        <v>1402</v>
      </c>
      <c r="W12" s="1236"/>
      <c r="X12" s="1236"/>
      <c r="Y12" s="1236"/>
      <c r="Z12" s="1236"/>
      <c r="AA12" s="1236"/>
      <c r="AB12" s="1236"/>
    </row>
    <row r="13" spans="1:41">
      <c r="J13" s="995"/>
      <c r="K13" s="995"/>
      <c r="L13" s="1161" t="s">
        <v>454</v>
      </c>
      <c r="M13" s="1161"/>
      <c r="N13" s="1161"/>
      <c r="O13" s="1161"/>
      <c r="P13" s="1161"/>
      <c r="Q13" s="1161"/>
      <c r="R13" s="1161"/>
      <c r="S13" s="1161"/>
      <c r="T13" s="1161"/>
      <c r="U13" s="1161"/>
      <c r="V13" s="1161"/>
      <c r="W13" s="1161"/>
      <c r="X13" s="1161"/>
      <c r="Y13" s="1161"/>
      <c r="Z13" s="1161"/>
      <c r="AA13" s="1161"/>
      <c r="AB13" s="1161"/>
      <c r="AC13" s="1161"/>
      <c r="AD13" s="1161" t="s">
        <v>455</v>
      </c>
    </row>
    <row r="14" spans="1:41" ht="14.25" customHeight="1">
      <c r="J14" s="995"/>
      <c r="K14" s="995"/>
      <c r="L14" s="1242" t="s">
        <v>92</v>
      </c>
      <c r="M14" s="1242" t="s">
        <v>638</v>
      </c>
      <c r="N14" s="661"/>
      <c r="O14" s="1243" t="s">
        <v>640</v>
      </c>
      <c r="P14" s="1244"/>
      <c r="Q14" s="1244"/>
      <c r="R14" s="1244"/>
      <c r="S14" s="1244"/>
      <c r="T14" s="1245"/>
      <c r="U14" s="1226" t="s">
        <v>341</v>
      </c>
      <c r="V14" s="1243" t="s">
        <v>640</v>
      </c>
      <c r="W14" s="1244"/>
      <c r="X14" s="1244"/>
      <c r="Y14" s="1244"/>
      <c r="Z14" s="1244"/>
      <c r="AA14" s="1245"/>
      <c r="AB14" s="1226" t="s">
        <v>341</v>
      </c>
      <c r="AC14" s="1239" t="s">
        <v>275</v>
      </c>
      <c r="AD14" s="1161"/>
    </row>
    <row r="15" spans="1:41" ht="14.25" customHeight="1">
      <c r="J15" s="995"/>
      <c r="K15" s="995"/>
      <c r="L15" s="1242"/>
      <c r="M15" s="1242"/>
      <c r="N15" s="662"/>
      <c r="O15" s="1248" t="s">
        <v>604</v>
      </c>
      <c r="P15" s="1246" t="s">
        <v>271</v>
      </c>
      <c r="Q15" s="1247"/>
      <c r="R15" s="1223" t="s">
        <v>653</v>
      </c>
      <c r="S15" s="1224"/>
      <c r="T15" s="1225"/>
      <c r="U15" s="1227"/>
      <c r="V15" s="1248" t="s">
        <v>604</v>
      </c>
      <c r="W15" s="1246" t="s">
        <v>271</v>
      </c>
      <c r="X15" s="1247"/>
      <c r="Y15" s="1223" t="s">
        <v>653</v>
      </c>
      <c r="Z15" s="1224"/>
      <c r="AA15" s="1225"/>
      <c r="AB15" s="1227"/>
      <c r="AC15" s="1240"/>
      <c r="AD15" s="1161"/>
    </row>
    <row r="16" spans="1:41" ht="33.75" customHeight="1">
      <c r="J16" s="995"/>
      <c r="K16" s="995"/>
      <c r="L16" s="1242"/>
      <c r="M16" s="1242"/>
      <c r="N16" s="663"/>
      <c r="O16" s="1249"/>
      <c r="P16" s="756" t="s">
        <v>605</v>
      </c>
      <c r="Q16" s="756" t="s">
        <v>6</v>
      </c>
      <c r="R16" s="1028" t="s">
        <v>274</v>
      </c>
      <c r="S16" s="1237" t="s">
        <v>273</v>
      </c>
      <c r="T16" s="1238"/>
      <c r="U16" s="1228"/>
      <c r="V16" s="1249"/>
      <c r="W16" s="756" t="s">
        <v>605</v>
      </c>
      <c r="X16" s="756" t="s">
        <v>6</v>
      </c>
      <c r="Y16" s="1112" t="s">
        <v>274</v>
      </c>
      <c r="Z16" s="1237" t="s">
        <v>273</v>
      </c>
      <c r="AA16" s="1238"/>
      <c r="AB16" s="1228"/>
      <c r="AC16" s="1241"/>
      <c r="AD16" s="1161"/>
    </row>
    <row r="17" spans="1:43">
      <c r="J17" s="995"/>
      <c r="K17" s="569">
        <v>1</v>
      </c>
      <c r="L17" s="647" t="s">
        <v>93</v>
      </c>
      <c r="M17" s="647" t="s">
        <v>49</v>
      </c>
      <c r="N17" s="649" t="str">
        <f ca="1">OFFSET(N17,0,-1)</f>
        <v>2</v>
      </c>
      <c r="O17" s="1025">
        <f ca="1">OFFSET(O17,0,-1)+1</f>
        <v>3</v>
      </c>
      <c r="P17" s="1025">
        <f ca="1">OFFSET(P17,0,-1)+1</f>
        <v>4</v>
      </c>
      <c r="Q17" s="1025">
        <f ca="1">OFFSET(Q17,0,-1)+1</f>
        <v>5</v>
      </c>
      <c r="R17" s="1025">
        <f ca="1">OFFSET(R17,0,-1)+1</f>
        <v>6</v>
      </c>
      <c r="S17" s="1231">
        <f ca="1">OFFSET(S17,0,-1)+1</f>
        <v>7</v>
      </c>
      <c r="T17" s="1231"/>
      <c r="U17" s="1025">
        <f ca="1">OFFSET(U17,0,-2)+1</f>
        <v>8</v>
      </c>
      <c r="V17" s="1107">
        <f ca="1">OFFSET(V17,0,-1)+1</f>
        <v>9</v>
      </c>
      <c r="W17" s="1107">
        <f ca="1">OFFSET(W17,0,-1)+1</f>
        <v>10</v>
      </c>
      <c r="X17" s="1107">
        <f ca="1">OFFSET(X17,0,-1)+1</f>
        <v>11</v>
      </c>
      <c r="Y17" s="1107">
        <f ca="1">OFFSET(Y17,0,-1)+1</f>
        <v>12</v>
      </c>
      <c r="Z17" s="1231">
        <f ca="1">OFFSET(Z17,0,-1)+1</f>
        <v>13</v>
      </c>
      <c r="AA17" s="1231"/>
      <c r="AB17" s="1107">
        <f ca="1">OFFSET(AB17,0,-2)+1</f>
        <v>14</v>
      </c>
      <c r="AC17" s="649">
        <f ca="1">OFFSET(AC17,0,-1)</f>
        <v>14</v>
      </c>
      <c r="AD17" s="1025">
        <f ca="1">OFFSET(AD17,0,-1)+1</f>
        <v>15</v>
      </c>
    </row>
    <row r="18" spans="1:43" ht="22.5">
      <c r="A18" s="1215">
        <v>1</v>
      </c>
      <c r="B18" s="1015"/>
      <c r="C18" s="1015"/>
      <c r="D18" s="1015"/>
      <c r="E18" s="981"/>
      <c r="F18" s="1026"/>
      <c r="G18" s="1026"/>
      <c r="H18" s="1026"/>
      <c r="I18" s="983"/>
      <c r="J18" s="979"/>
      <c r="K18" s="963"/>
      <c r="L18" s="1030">
        <f>mergeValue(A18)</f>
        <v>1</v>
      </c>
      <c r="M18" s="641" t="s">
        <v>20</v>
      </c>
      <c r="N18" s="646"/>
      <c r="O18" s="1216" t="str">
        <f>IF('Перечень тарифов'!J21="","","" &amp; 'Перечень тарифов'!J21 &amp; "")</f>
        <v>Тариф на тепловую энергию</v>
      </c>
      <c r="P18" s="1216"/>
      <c r="Q18" s="1216"/>
      <c r="R18" s="1216"/>
      <c r="S18" s="1216"/>
      <c r="T18" s="1216"/>
      <c r="U18" s="1216"/>
      <c r="V18" s="1216"/>
      <c r="W18" s="1216"/>
      <c r="X18" s="1216"/>
      <c r="Y18" s="1216"/>
      <c r="Z18" s="1216"/>
      <c r="AA18" s="1216"/>
      <c r="AB18" s="1216"/>
      <c r="AC18" s="1216"/>
      <c r="AD18" s="630" t="s">
        <v>476</v>
      </c>
      <c r="AF18" s="829"/>
      <c r="AG18" s="829" t="str">
        <f t="shared" ref="AG18:AG72" si="0">IF(M18="","",M18 )</f>
        <v>Наименование тарифа</v>
      </c>
      <c r="AH18" s="829"/>
      <c r="AI18" s="829"/>
      <c r="AJ18" s="829"/>
      <c r="AP18" s="1008"/>
      <c r="AQ18" s="1008"/>
    </row>
    <row r="19" spans="1:43" ht="22.5">
      <c r="A19" s="1215"/>
      <c r="B19" s="1215">
        <v>1</v>
      </c>
      <c r="C19" s="1015"/>
      <c r="D19" s="1015"/>
      <c r="E19" s="1026"/>
      <c r="F19" s="1026"/>
      <c r="G19" s="1026"/>
      <c r="H19" s="1026"/>
      <c r="I19" s="1021"/>
      <c r="J19" s="954"/>
      <c r="K19" s="957"/>
      <c r="L19" s="1030" t="str">
        <f>mergeValue(A19) &amp;"."&amp; mergeValue(B19)</f>
        <v>1.1</v>
      </c>
      <c r="M19" s="692" t="s">
        <v>16</v>
      </c>
      <c r="N19" s="646"/>
      <c r="O19" s="1216" t="str">
        <f>IF('Перечень тарифов'!N21="","","" &amp; 'Перечень тарифов'!N21 &amp; "")</f>
        <v>Гдовский район, Гдов (58608101);</v>
      </c>
      <c r="P19" s="1216"/>
      <c r="Q19" s="1216"/>
      <c r="R19" s="1216"/>
      <c r="S19" s="1216"/>
      <c r="T19" s="1216"/>
      <c r="U19" s="1216"/>
      <c r="V19" s="1216"/>
      <c r="W19" s="1216"/>
      <c r="X19" s="1216"/>
      <c r="Y19" s="1216"/>
      <c r="Z19" s="1216"/>
      <c r="AA19" s="1216"/>
      <c r="AB19" s="1216"/>
      <c r="AC19" s="1216"/>
      <c r="AD19" s="630" t="s">
        <v>477</v>
      </c>
      <c r="AF19" s="829"/>
      <c r="AG19" s="829" t="str">
        <f t="shared" si="0"/>
        <v>Территория действия тарифа</v>
      </c>
      <c r="AH19" s="829"/>
      <c r="AI19" s="829"/>
      <c r="AJ19" s="829"/>
      <c r="AP19" s="1008"/>
      <c r="AQ19" s="1008"/>
    </row>
    <row r="20" spans="1:43" hidden="1">
      <c r="A20" s="1215"/>
      <c r="B20" s="1215"/>
      <c r="C20" s="1215">
        <v>1</v>
      </c>
      <c r="D20" s="1015"/>
      <c r="E20" s="1026"/>
      <c r="F20" s="1026"/>
      <c r="G20" s="1026"/>
      <c r="H20" s="1026"/>
      <c r="I20" s="962"/>
      <c r="J20" s="954"/>
      <c r="K20" s="957"/>
      <c r="L20" s="1030" t="str">
        <f>mergeValue(A20) &amp;"."&amp; mergeValue(B20)&amp;"."&amp; mergeValue(C20)</f>
        <v>1.1.1</v>
      </c>
      <c r="M20" s="693"/>
      <c r="N20" s="646"/>
      <c r="O20" s="1216"/>
      <c r="P20" s="1216"/>
      <c r="Q20" s="1216"/>
      <c r="R20" s="1216"/>
      <c r="S20" s="1216"/>
      <c r="T20" s="1216"/>
      <c r="U20" s="1216"/>
      <c r="V20" s="1216"/>
      <c r="W20" s="1216"/>
      <c r="X20" s="1216"/>
      <c r="Y20" s="1216"/>
      <c r="Z20" s="1216"/>
      <c r="AA20" s="1216"/>
      <c r="AB20" s="1216"/>
      <c r="AC20" s="1216"/>
      <c r="AD20" s="630"/>
      <c r="AF20" s="829"/>
      <c r="AG20" s="829" t="str">
        <f t="shared" si="0"/>
        <v/>
      </c>
      <c r="AH20" s="829"/>
      <c r="AI20" s="829"/>
      <c r="AJ20" s="829"/>
      <c r="AP20" s="1008"/>
      <c r="AQ20" s="1008"/>
    </row>
    <row r="21" spans="1:43" hidden="1">
      <c r="A21" s="1215"/>
      <c r="B21" s="1215"/>
      <c r="C21" s="1215"/>
      <c r="D21" s="1215">
        <v>1</v>
      </c>
      <c r="E21" s="1026"/>
      <c r="F21" s="1026"/>
      <c r="G21" s="1026"/>
      <c r="H21" s="1026"/>
      <c r="I21" s="962"/>
      <c r="J21" s="954"/>
      <c r="K21" s="957"/>
      <c r="L21" s="1030" t="str">
        <f>mergeValue(A21) &amp;"."&amp; mergeValue(B21)&amp;"."&amp; mergeValue(C21)&amp;"."&amp; mergeValue(D21)</f>
        <v>1.1.1.1</v>
      </c>
      <c r="M21" s="694"/>
      <c r="N21" s="646"/>
      <c r="O21" s="1216"/>
      <c r="P21" s="1216"/>
      <c r="Q21" s="1216"/>
      <c r="R21" s="1216"/>
      <c r="S21" s="1216"/>
      <c r="T21" s="1216"/>
      <c r="U21" s="1216"/>
      <c r="V21" s="1216"/>
      <c r="W21" s="1216"/>
      <c r="X21" s="1216"/>
      <c r="Y21" s="1216"/>
      <c r="Z21" s="1216"/>
      <c r="AA21" s="1216"/>
      <c r="AB21" s="1216"/>
      <c r="AC21" s="1216"/>
      <c r="AD21" s="630"/>
      <c r="AF21" s="829"/>
      <c r="AG21" s="829" t="str">
        <f t="shared" si="0"/>
        <v/>
      </c>
      <c r="AH21" s="829"/>
      <c r="AI21" s="829"/>
      <c r="AJ21" s="829"/>
      <c r="AP21" s="1008"/>
      <c r="AQ21" s="1008"/>
    </row>
    <row r="22" spans="1:43" ht="27" customHeight="1">
      <c r="A22" s="1215"/>
      <c r="B22" s="1215"/>
      <c r="C22" s="1215"/>
      <c r="D22" s="1215"/>
      <c r="E22" s="1215">
        <v>1</v>
      </c>
      <c r="F22" s="1026"/>
      <c r="G22" s="1026"/>
      <c r="H22" s="1015">
        <v>1</v>
      </c>
      <c r="I22" s="1215">
        <v>1</v>
      </c>
      <c r="J22" s="1026"/>
      <c r="K22" s="965"/>
      <c r="L22" s="1030" t="str">
        <f>mergeValue(A22) &amp;"."&amp; mergeValue(B22)&amp;"."&amp; mergeValue(C22)&amp;"."&amp; mergeValue(D22)&amp;"."&amp; mergeValue(E22)</f>
        <v>1.1.1.1.1</v>
      </c>
      <c r="M22" s="554" t="s">
        <v>9</v>
      </c>
      <c r="N22" s="646"/>
      <c r="O22" s="1218" t="s">
        <v>3</v>
      </c>
      <c r="P22" s="1219"/>
      <c r="Q22" s="1219"/>
      <c r="R22" s="1219"/>
      <c r="S22" s="1219"/>
      <c r="T22" s="1219"/>
      <c r="U22" s="1219"/>
      <c r="V22" s="1219"/>
      <c r="W22" s="1219"/>
      <c r="X22" s="1219"/>
      <c r="Y22" s="1219"/>
      <c r="Z22" s="1219"/>
      <c r="AA22" s="1219"/>
      <c r="AB22" s="1219"/>
      <c r="AC22" s="1220"/>
      <c r="AD22" s="630" t="s">
        <v>637</v>
      </c>
      <c r="AF22" s="829"/>
      <c r="AG22" s="829" t="str">
        <f t="shared" si="0"/>
        <v>Схема подключения теплопотребляющей установки к коллектору источника тепловой энергии</v>
      </c>
      <c r="AH22" s="829"/>
      <c r="AI22" s="829"/>
      <c r="AJ22" s="829"/>
      <c r="AP22" s="1008"/>
      <c r="AQ22" s="1008"/>
    </row>
    <row r="23" spans="1:43" ht="30.75" customHeight="1">
      <c r="A23" s="1215"/>
      <c r="B23" s="1215"/>
      <c r="C23" s="1215"/>
      <c r="D23" s="1215"/>
      <c r="E23" s="1215"/>
      <c r="F23" s="1215">
        <v>1</v>
      </c>
      <c r="G23" s="1015"/>
      <c r="H23" s="1015"/>
      <c r="I23" s="1215"/>
      <c r="J23" s="1215">
        <v>1</v>
      </c>
      <c r="K23" s="966"/>
      <c r="L23" s="1030" t="str">
        <f>mergeValue(A23) &amp;"."&amp; mergeValue(B23)&amp;"."&amp; mergeValue(C23)&amp;"."&amp; mergeValue(D23)&amp;"."&amp; mergeValue(E23)&amp;"."&amp; mergeValue(F23)</f>
        <v>1.1.1.1.1.1</v>
      </c>
      <c r="M23" s="555" t="s">
        <v>10</v>
      </c>
      <c r="N23" s="646"/>
      <c r="O23" s="1218" t="s">
        <v>303</v>
      </c>
      <c r="P23" s="1219"/>
      <c r="Q23" s="1219"/>
      <c r="R23" s="1219"/>
      <c r="S23" s="1219"/>
      <c r="T23" s="1219"/>
      <c r="U23" s="1219"/>
      <c r="V23" s="1219"/>
      <c r="W23" s="1219"/>
      <c r="X23" s="1219"/>
      <c r="Y23" s="1219"/>
      <c r="Z23" s="1219"/>
      <c r="AA23" s="1219"/>
      <c r="AB23" s="1219"/>
      <c r="AC23" s="1220"/>
      <c r="AD23" s="630" t="s">
        <v>635</v>
      </c>
      <c r="AF23" s="829"/>
      <c r="AG23" s="829" t="str">
        <f t="shared" si="0"/>
        <v>Группа потребителей</v>
      </c>
      <c r="AH23" s="829"/>
      <c r="AI23" s="829"/>
      <c r="AJ23" s="829"/>
      <c r="AP23" s="1008"/>
      <c r="AQ23" s="1008"/>
    </row>
    <row r="24" spans="1:43" ht="17.100000000000001" customHeight="1">
      <c r="A24" s="1215"/>
      <c r="B24" s="1215"/>
      <c r="C24" s="1215"/>
      <c r="D24" s="1215"/>
      <c r="E24" s="1215"/>
      <c r="F24" s="1215"/>
      <c r="G24" s="1015">
        <v>1</v>
      </c>
      <c r="H24" s="1015"/>
      <c r="I24" s="1215"/>
      <c r="J24" s="1215"/>
      <c r="K24" s="966">
        <v>1</v>
      </c>
      <c r="L24" s="1030" t="str">
        <f>mergeValue(A24) &amp;"."&amp; mergeValue(B24)&amp;"."&amp; mergeValue(C24)&amp;"."&amp; mergeValue(D24)&amp;"."&amp; mergeValue(E24)&amp;"."&amp; mergeValue(F24)&amp;"."&amp; mergeValue(G24)</f>
        <v>1.1.1.1.1.1.1</v>
      </c>
      <c r="M24" s="1069" t="s">
        <v>641</v>
      </c>
      <c r="N24" s="646"/>
      <c r="O24" s="683">
        <v>3909.84</v>
      </c>
      <c r="P24" s="763"/>
      <c r="Q24" s="1094"/>
      <c r="R24" s="1250" t="s">
        <v>1063</v>
      </c>
      <c r="S24" s="1222" t="s">
        <v>84</v>
      </c>
      <c r="T24" s="1250" t="s">
        <v>1413</v>
      </c>
      <c r="U24" s="1222" t="s">
        <v>84</v>
      </c>
      <c r="V24" s="683">
        <v>4032.63</v>
      </c>
      <c r="W24" s="763"/>
      <c r="X24" s="1094"/>
      <c r="Y24" s="1250" t="s">
        <v>1414</v>
      </c>
      <c r="Z24" s="1222" t="s">
        <v>84</v>
      </c>
      <c r="AA24" s="1250" t="s">
        <v>1064</v>
      </c>
      <c r="AB24" s="1222" t="s">
        <v>85</v>
      </c>
      <c r="AC24" s="763"/>
      <c r="AD24" s="1232" t="s">
        <v>654</v>
      </c>
      <c r="AE24" s="1008" t="str">
        <f>strCheckDate(O25:AC25)</f>
        <v/>
      </c>
      <c r="AF24" s="829"/>
      <c r="AG24" s="829" t="str">
        <f t="shared" si="0"/>
        <v>вода</v>
      </c>
      <c r="AH24" s="829"/>
      <c r="AI24" s="829"/>
      <c r="AJ24" s="829"/>
      <c r="AP24" s="1008"/>
      <c r="AQ24" s="1008"/>
    </row>
    <row r="25" spans="1:43" ht="11.25" hidden="1" customHeight="1">
      <c r="A25" s="1215"/>
      <c r="B25" s="1215"/>
      <c r="C25" s="1215"/>
      <c r="D25" s="1215"/>
      <c r="E25" s="1215"/>
      <c r="F25" s="1215"/>
      <c r="G25" s="1015"/>
      <c r="H25" s="1015"/>
      <c r="I25" s="1215"/>
      <c r="J25" s="1215"/>
      <c r="K25" s="966"/>
      <c r="L25" s="800"/>
      <c r="M25" s="646"/>
      <c r="N25" s="646"/>
      <c r="O25" s="763"/>
      <c r="P25" s="763"/>
      <c r="Q25" s="769" t="str">
        <f>R24 &amp; "-" &amp; T24</f>
        <v>01.01.2022-30.06.2022</v>
      </c>
      <c r="R25" s="1221"/>
      <c r="S25" s="1222"/>
      <c r="T25" s="1221"/>
      <c r="U25" s="1222"/>
      <c r="V25" s="763"/>
      <c r="W25" s="763"/>
      <c r="X25" s="769" t="str">
        <f>Y24 &amp; "-" &amp; AA24</f>
        <v>01.07.2022-31.12.2022</v>
      </c>
      <c r="Y25" s="1221"/>
      <c r="Z25" s="1222"/>
      <c r="AA25" s="1221"/>
      <c r="AB25" s="1222"/>
      <c r="AC25" s="763"/>
      <c r="AD25" s="1233"/>
      <c r="AF25" s="829"/>
      <c r="AG25" s="829" t="str">
        <f t="shared" si="0"/>
        <v/>
      </c>
      <c r="AH25" s="829"/>
      <c r="AI25" s="829"/>
      <c r="AJ25" s="829"/>
      <c r="AP25" s="1008"/>
      <c r="AQ25" s="1008"/>
    </row>
    <row r="26" spans="1:43" ht="15" customHeight="1">
      <c r="A26" s="1215"/>
      <c r="B26" s="1215"/>
      <c r="C26" s="1215"/>
      <c r="D26" s="1215"/>
      <c r="E26" s="1215"/>
      <c r="F26" s="1215"/>
      <c r="G26" s="1026"/>
      <c r="H26" s="1015"/>
      <c r="I26" s="1215"/>
      <c r="J26" s="1215"/>
      <c r="K26" s="965"/>
      <c r="L26" s="688"/>
      <c r="M26" s="557" t="s">
        <v>25</v>
      </c>
      <c r="N26" s="1006"/>
      <c r="O26" s="1006"/>
      <c r="P26" s="1006"/>
      <c r="Q26" s="1006"/>
      <c r="R26" s="1006"/>
      <c r="S26" s="1006"/>
      <c r="T26" s="1006"/>
      <c r="U26" s="1006"/>
      <c r="V26" s="1006"/>
      <c r="W26" s="1006"/>
      <c r="X26" s="1006"/>
      <c r="Y26" s="1006"/>
      <c r="Z26" s="1006"/>
      <c r="AA26" s="1006"/>
      <c r="AB26" s="1006"/>
      <c r="AC26" s="762"/>
      <c r="AD26" s="1234"/>
      <c r="AF26" s="829"/>
      <c r="AG26" s="829" t="str">
        <f t="shared" si="0"/>
        <v>Добавить вид теплоносителя (параметры теплоносителя)</v>
      </c>
      <c r="AH26" s="829"/>
      <c r="AI26" s="829"/>
      <c r="AJ26" s="829"/>
      <c r="AP26" s="1008"/>
      <c r="AQ26" s="1008"/>
    </row>
    <row r="27" spans="1:43" s="1061" customFormat="1" ht="25.5" customHeight="1">
      <c r="A27" s="1215"/>
      <c r="B27" s="1215"/>
      <c r="C27" s="1215"/>
      <c r="D27" s="1215"/>
      <c r="E27" s="1215"/>
      <c r="F27" s="1215">
        <v>2</v>
      </c>
      <c r="G27" s="1079"/>
      <c r="H27" s="1079"/>
      <c r="I27" s="1215"/>
      <c r="J27" s="1254" t="s">
        <v>1402</v>
      </c>
      <c r="K27" s="966"/>
      <c r="L27" s="1113" t="str">
        <f>mergeValue(A27) &amp;"."&amp; mergeValue(B27)&amp;"."&amp; mergeValue(C27)&amp;"."&amp; mergeValue(D27)&amp;"."&amp; mergeValue(E27)&amp;"."&amp; mergeValue(F27)</f>
        <v>1.1.1.1.1.2</v>
      </c>
      <c r="M27" s="555" t="s">
        <v>10</v>
      </c>
      <c r="N27" s="646"/>
      <c r="O27" s="1218" t="s">
        <v>772</v>
      </c>
      <c r="P27" s="1219"/>
      <c r="Q27" s="1219"/>
      <c r="R27" s="1219"/>
      <c r="S27" s="1219"/>
      <c r="T27" s="1219"/>
      <c r="U27" s="1219"/>
      <c r="V27" s="1219"/>
      <c r="W27" s="1219"/>
      <c r="X27" s="1219"/>
      <c r="Y27" s="1219"/>
      <c r="Z27" s="1219"/>
      <c r="AA27" s="1219"/>
      <c r="AB27" s="1219"/>
      <c r="AC27" s="1220"/>
      <c r="AD27" s="630" t="s">
        <v>635</v>
      </c>
      <c r="AE27" s="1008"/>
      <c r="AF27" s="829"/>
      <c r="AG27" s="829" t="str">
        <f t="shared" si="0"/>
        <v>Группа потребителей</v>
      </c>
      <c r="AH27" s="829"/>
      <c r="AI27" s="829"/>
      <c r="AJ27" s="829"/>
      <c r="AK27" s="1008"/>
      <c r="AL27" s="1008"/>
      <c r="AM27" s="1008"/>
      <c r="AN27" s="1008"/>
      <c r="AO27" s="1008"/>
      <c r="AP27" s="1008"/>
      <c r="AQ27" s="1008"/>
    </row>
    <row r="28" spans="1:43" s="1061" customFormat="1" ht="17.100000000000001" customHeight="1">
      <c r="A28" s="1215"/>
      <c r="B28" s="1215"/>
      <c r="C28" s="1215"/>
      <c r="D28" s="1215"/>
      <c r="E28" s="1215"/>
      <c r="F28" s="1215"/>
      <c r="G28" s="1079">
        <v>1</v>
      </c>
      <c r="H28" s="1079"/>
      <c r="I28" s="1215"/>
      <c r="J28" s="1215"/>
      <c r="K28" s="966">
        <v>1</v>
      </c>
      <c r="L28" s="1113" t="str">
        <f>mergeValue(A28) &amp;"."&amp; mergeValue(B28)&amp;"."&amp; mergeValue(C28)&amp;"."&amp; mergeValue(D28)&amp;"."&amp; mergeValue(E28)&amp;"."&amp; mergeValue(F28)&amp;"."&amp; mergeValue(G28)</f>
        <v>1.1.1.1.1.2.1</v>
      </c>
      <c r="M28" s="1069" t="s">
        <v>641</v>
      </c>
      <c r="N28" s="646"/>
      <c r="O28" s="683">
        <v>3223.12</v>
      </c>
      <c r="P28" s="763"/>
      <c r="Q28" s="1094"/>
      <c r="R28" s="1250" t="s">
        <v>1063</v>
      </c>
      <c r="S28" s="1222" t="s">
        <v>84</v>
      </c>
      <c r="T28" s="1250" t="s">
        <v>1413</v>
      </c>
      <c r="U28" s="1222" t="s">
        <v>84</v>
      </c>
      <c r="V28" s="683">
        <v>3223.12</v>
      </c>
      <c r="W28" s="763"/>
      <c r="X28" s="1094"/>
      <c r="Y28" s="1250" t="s">
        <v>1414</v>
      </c>
      <c r="Z28" s="1222" t="s">
        <v>84</v>
      </c>
      <c r="AA28" s="1250" t="s">
        <v>1064</v>
      </c>
      <c r="AB28" s="1222" t="s">
        <v>85</v>
      </c>
      <c r="AC28" s="763"/>
      <c r="AD28" s="1232" t="s">
        <v>654</v>
      </c>
      <c r="AE28" s="1008" t="str">
        <f>strCheckDate(O29:AC29)</f>
        <v/>
      </c>
      <c r="AF28" s="829"/>
      <c r="AG28" s="829" t="str">
        <f t="shared" si="0"/>
        <v>вода</v>
      </c>
      <c r="AH28" s="829"/>
      <c r="AI28" s="829"/>
      <c r="AJ28" s="829"/>
      <c r="AK28" s="1008"/>
      <c r="AL28" s="1008"/>
      <c r="AM28" s="1008"/>
      <c r="AN28" s="1008"/>
      <c r="AO28" s="1008"/>
      <c r="AP28" s="1008"/>
      <c r="AQ28" s="1008"/>
    </row>
    <row r="29" spans="1:43" s="1061" customFormat="1" ht="11.25" hidden="1" customHeight="1">
      <c r="A29" s="1215"/>
      <c r="B29" s="1215"/>
      <c r="C29" s="1215"/>
      <c r="D29" s="1215"/>
      <c r="E29" s="1215"/>
      <c r="F29" s="1215"/>
      <c r="G29" s="1079"/>
      <c r="H29" s="1079"/>
      <c r="I29" s="1215"/>
      <c r="J29" s="1215"/>
      <c r="K29" s="966"/>
      <c r="L29" s="800"/>
      <c r="M29" s="646"/>
      <c r="N29" s="646"/>
      <c r="O29" s="763"/>
      <c r="P29" s="763"/>
      <c r="Q29" s="769" t="str">
        <f>R28 &amp; "-" &amp; T28</f>
        <v>01.01.2022-30.06.2022</v>
      </c>
      <c r="R29" s="1221"/>
      <c r="S29" s="1222"/>
      <c r="T29" s="1221"/>
      <c r="U29" s="1222"/>
      <c r="V29" s="763"/>
      <c r="W29" s="763"/>
      <c r="X29" s="769" t="str">
        <f>Y28 &amp; "-" &amp; AA28</f>
        <v>01.07.2022-31.12.2022</v>
      </c>
      <c r="Y29" s="1221"/>
      <c r="Z29" s="1222"/>
      <c r="AA29" s="1221"/>
      <c r="AB29" s="1222"/>
      <c r="AC29" s="763"/>
      <c r="AD29" s="1233"/>
      <c r="AE29" s="1008"/>
      <c r="AF29" s="829"/>
      <c r="AG29" s="829" t="str">
        <f t="shared" si="0"/>
        <v/>
      </c>
      <c r="AH29" s="829"/>
      <c r="AI29" s="829"/>
      <c r="AJ29" s="829"/>
      <c r="AK29" s="1008"/>
      <c r="AL29" s="1008"/>
      <c r="AM29" s="1008"/>
      <c r="AN29" s="1008"/>
      <c r="AO29" s="1008"/>
      <c r="AP29" s="1008"/>
      <c r="AQ29" s="1008"/>
    </row>
    <row r="30" spans="1:43" s="1061" customFormat="1" ht="15" customHeight="1">
      <c r="A30" s="1215"/>
      <c r="B30" s="1215"/>
      <c r="C30" s="1215"/>
      <c r="D30" s="1215"/>
      <c r="E30" s="1215"/>
      <c r="F30" s="1215"/>
      <c r="G30" s="1108"/>
      <c r="H30" s="1079"/>
      <c r="I30" s="1215"/>
      <c r="J30" s="1215"/>
      <c r="K30" s="965"/>
      <c r="L30" s="688"/>
      <c r="M30" s="557" t="s">
        <v>25</v>
      </c>
      <c r="N30" s="1006"/>
      <c r="O30" s="1006"/>
      <c r="P30" s="1006"/>
      <c r="Q30" s="1006"/>
      <c r="R30" s="1006"/>
      <c r="S30" s="1006"/>
      <c r="T30" s="1006"/>
      <c r="U30" s="1006"/>
      <c r="V30" s="1006"/>
      <c r="W30" s="1006"/>
      <c r="X30" s="1006"/>
      <c r="Y30" s="1006"/>
      <c r="Z30" s="1006"/>
      <c r="AA30" s="1006"/>
      <c r="AB30" s="1006"/>
      <c r="AC30" s="762"/>
      <c r="AD30" s="1234"/>
      <c r="AE30" s="1008"/>
      <c r="AF30" s="829"/>
      <c r="AG30" s="829" t="str">
        <f t="shared" si="0"/>
        <v>Добавить вид теплоносителя (параметры теплоносителя)</v>
      </c>
      <c r="AH30" s="829"/>
      <c r="AI30" s="829"/>
      <c r="AJ30" s="829"/>
      <c r="AK30" s="1008"/>
      <c r="AL30" s="1008"/>
      <c r="AM30" s="1008"/>
      <c r="AN30" s="1008"/>
      <c r="AO30" s="1008"/>
      <c r="AP30" s="1008"/>
      <c r="AQ30" s="1008"/>
    </row>
    <row r="31" spans="1:43" s="1061" customFormat="1" ht="27" customHeight="1">
      <c r="A31" s="1215"/>
      <c r="B31" s="1215"/>
      <c r="C31" s="1215"/>
      <c r="D31" s="1215"/>
      <c r="E31" s="1215"/>
      <c r="F31" s="1215">
        <v>3</v>
      </c>
      <c r="G31" s="1079"/>
      <c r="H31" s="1079"/>
      <c r="I31" s="1215"/>
      <c r="J31" s="1254" t="s">
        <v>1402</v>
      </c>
      <c r="K31" s="966"/>
      <c r="L31" s="1113" t="str">
        <f>mergeValue(A31) &amp;"."&amp; mergeValue(B31)&amp;"."&amp; mergeValue(C31)&amp;"."&amp; mergeValue(D31)&amp;"."&amp; mergeValue(E31)&amp;"."&amp; mergeValue(F31)</f>
        <v>1.1.1.1.1.3</v>
      </c>
      <c r="M31" s="555" t="s">
        <v>10</v>
      </c>
      <c r="N31" s="646"/>
      <c r="O31" s="1218" t="s">
        <v>304</v>
      </c>
      <c r="P31" s="1219"/>
      <c r="Q31" s="1219"/>
      <c r="R31" s="1219"/>
      <c r="S31" s="1219"/>
      <c r="T31" s="1219"/>
      <c r="U31" s="1219"/>
      <c r="V31" s="1219"/>
      <c r="W31" s="1219"/>
      <c r="X31" s="1219"/>
      <c r="Y31" s="1219"/>
      <c r="Z31" s="1219"/>
      <c r="AA31" s="1219"/>
      <c r="AB31" s="1219"/>
      <c r="AC31" s="1220"/>
      <c r="AD31" s="630" t="s">
        <v>635</v>
      </c>
      <c r="AE31" s="1008"/>
      <c r="AF31" s="829"/>
      <c r="AG31" s="829" t="str">
        <f t="shared" si="0"/>
        <v>Группа потребителей</v>
      </c>
      <c r="AH31" s="829"/>
      <c r="AI31" s="829"/>
      <c r="AJ31" s="829"/>
      <c r="AK31" s="1008"/>
      <c r="AL31" s="1008"/>
      <c r="AM31" s="1008"/>
      <c r="AN31" s="1008"/>
      <c r="AO31" s="1008"/>
      <c r="AP31" s="1008"/>
      <c r="AQ31" s="1008"/>
    </row>
    <row r="32" spans="1:43" s="1061" customFormat="1" ht="17.100000000000001" customHeight="1">
      <c r="A32" s="1215"/>
      <c r="B32" s="1215"/>
      <c r="C32" s="1215"/>
      <c r="D32" s="1215"/>
      <c r="E32" s="1215"/>
      <c r="F32" s="1215"/>
      <c r="G32" s="1079">
        <v>1</v>
      </c>
      <c r="H32" s="1079"/>
      <c r="I32" s="1215"/>
      <c r="J32" s="1215"/>
      <c r="K32" s="966">
        <v>1</v>
      </c>
      <c r="L32" s="1113" t="str">
        <f>mergeValue(A32) &amp;"."&amp; mergeValue(B32)&amp;"."&amp; mergeValue(C32)&amp;"."&amp; mergeValue(D32)&amp;"."&amp; mergeValue(E32)&amp;"."&amp; mergeValue(F32)&amp;"."&amp; mergeValue(G32)</f>
        <v>1.1.1.1.1.3.1</v>
      </c>
      <c r="M32" s="1069" t="s">
        <v>641</v>
      </c>
      <c r="N32" s="646"/>
      <c r="O32" s="683">
        <v>3909.84</v>
      </c>
      <c r="P32" s="763"/>
      <c r="Q32" s="1094"/>
      <c r="R32" s="1250" t="s">
        <v>1063</v>
      </c>
      <c r="S32" s="1222" t="s">
        <v>84</v>
      </c>
      <c r="T32" s="1250" t="s">
        <v>1413</v>
      </c>
      <c r="U32" s="1222" t="s">
        <v>84</v>
      </c>
      <c r="V32" s="683">
        <v>4032.63</v>
      </c>
      <c r="W32" s="763"/>
      <c r="X32" s="1094"/>
      <c r="Y32" s="1250" t="s">
        <v>1414</v>
      </c>
      <c r="Z32" s="1222" t="s">
        <v>84</v>
      </c>
      <c r="AA32" s="1250" t="s">
        <v>1064</v>
      </c>
      <c r="AB32" s="1222" t="s">
        <v>85</v>
      </c>
      <c r="AC32" s="763"/>
      <c r="AD32" s="1232" t="s">
        <v>654</v>
      </c>
      <c r="AE32" s="1008" t="str">
        <f>strCheckDate(O33:AC33)</f>
        <v/>
      </c>
      <c r="AF32" s="829"/>
      <c r="AG32" s="829" t="str">
        <f t="shared" si="0"/>
        <v>вода</v>
      </c>
      <c r="AH32" s="829"/>
      <c r="AI32" s="829"/>
      <c r="AJ32" s="829"/>
      <c r="AK32" s="1008"/>
      <c r="AL32" s="1008"/>
      <c r="AM32" s="1008"/>
      <c r="AN32" s="1008"/>
      <c r="AO32" s="1008"/>
      <c r="AP32" s="1008"/>
      <c r="AQ32" s="1008"/>
    </row>
    <row r="33" spans="1:43" s="1061" customFormat="1" ht="11.25" hidden="1" customHeight="1">
      <c r="A33" s="1215"/>
      <c r="B33" s="1215"/>
      <c r="C33" s="1215"/>
      <c r="D33" s="1215"/>
      <c r="E33" s="1215"/>
      <c r="F33" s="1215"/>
      <c r="G33" s="1079"/>
      <c r="H33" s="1079"/>
      <c r="I33" s="1215"/>
      <c r="J33" s="1215"/>
      <c r="K33" s="966"/>
      <c r="L33" s="800"/>
      <c r="M33" s="646"/>
      <c r="N33" s="646"/>
      <c r="O33" s="763"/>
      <c r="P33" s="763"/>
      <c r="Q33" s="769" t="str">
        <f>R32 &amp; "-" &amp; T32</f>
        <v>01.01.2022-30.06.2022</v>
      </c>
      <c r="R33" s="1221"/>
      <c r="S33" s="1222"/>
      <c r="T33" s="1221"/>
      <c r="U33" s="1222"/>
      <c r="V33" s="763"/>
      <c r="W33" s="763"/>
      <c r="X33" s="769" t="str">
        <f>Y32 &amp; "-" &amp; AA32</f>
        <v>01.07.2022-31.12.2022</v>
      </c>
      <c r="Y33" s="1221"/>
      <c r="Z33" s="1222"/>
      <c r="AA33" s="1221"/>
      <c r="AB33" s="1222"/>
      <c r="AC33" s="763"/>
      <c r="AD33" s="1233"/>
      <c r="AE33" s="1008"/>
      <c r="AF33" s="829"/>
      <c r="AG33" s="829" t="str">
        <f t="shared" si="0"/>
        <v/>
      </c>
      <c r="AH33" s="829"/>
      <c r="AI33" s="829"/>
      <c r="AJ33" s="829"/>
      <c r="AK33" s="1008"/>
      <c r="AL33" s="1008"/>
      <c r="AM33" s="1008"/>
      <c r="AN33" s="1008"/>
      <c r="AO33" s="1008"/>
      <c r="AP33" s="1008"/>
      <c r="AQ33" s="1008"/>
    </row>
    <row r="34" spans="1:43" s="1061" customFormat="1" ht="15" customHeight="1">
      <c r="A34" s="1215"/>
      <c r="B34" s="1215"/>
      <c r="C34" s="1215"/>
      <c r="D34" s="1215"/>
      <c r="E34" s="1215"/>
      <c r="F34" s="1215"/>
      <c r="G34" s="1108"/>
      <c r="H34" s="1079"/>
      <c r="I34" s="1215"/>
      <c r="J34" s="1215"/>
      <c r="K34" s="965"/>
      <c r="L34" s="688"/>
      <c r="M34" s="557" t="s">
        <v>25</v>
      </c>
      <c r="N34" s="1006"/>
      <c r="O34" s="1006"/>
      <c r="P34" s="1006"/>
      <c r="Q34" s="1006"/>
      <c r="R34" s="1006"/>
      <c r="S34" s="1006"/>
      <c r="T34" s="1006"/>
      <c r="U34" s="1006"/>
      <c r="V34" s="1006"/>
      <c r="W34" s="1006"/>
      <c r="X34" s="1006"/>
      <c r="Y34" s="1006"/>
      <c r="Z34" s="1006"/>
      <c r="AA34" s="1006"/>
      <c r="AB34" s="1006"/>
      <c r="AC34" s="762"/>
      <c r="AD34" s="1234"/>
      <c r="AE34" s="1008"/>
      <c r="AF34" s="829"/>
      <c r="AG34" s="829" t="str">
        <f t="shared" si="0"/>
        <v>Добавить вид теплоносителя (параметры теплоносителя)</v>
      </c>
      <c r="AH34" s="829"/>
      <c r="AI34" s="829"/>
      <c r="AJ34" s="829"/>
      <c r="AK34" s="1008"/>
      <c r="AL34" s="1008"/>
      <c r="AM34" s="1008"/>
      <c r="AN34" s="1008"/>
      <c r="AO34" s="1008"/>
      <c r="AP34" s="1008"/>
      <c r="AQ34" s="1008"/>
    </row>
    <row r="35" spans="1:43" ht="15" customHeight="1">
      <c r="A35" s="1215"/>
      <c r="B35" s="1215"/>
      <c r="C35" s="1215"/>
      <c r="D35" s="1215"/>
      <c r="E35" s="1215"/>
      <c r="F35" s="1026"/>
      <c r="G35" s="1026"/>
      <c r="H35" s="1015"/>
      <c r="I35" s="1215"/>
      <c r="J35" s="1026"/>
      <c r="K35" s="965"/>
      <c r="L35" s="688"/>
      <c r="M35" s="556" t="s">
        <v>11</v>
      </c>
      <c r="N35" s="1006"/>
      <c r="O35" s="1006"/>
      <c r="P35" s="1006"/>
      <c r="Q35" s="1006"/>
      <c r="R35" s="1006"/>
      <c r="S35" s="1006"/>
      <c r="T35" s="1006"/>
      <c r="U35" s="1005"/>
      <c r="V35" s="1006"/>
      <c r="W35" s="1006"/>
      <c r="X35" s="1006"/>
      <c r="Y35" s="1006"/>
      <c r="Z35" s="1006"/>
      <c r="AA35" s="1006"/>
      <c r="AB35" s="1005"/>
      <c r="AC35" s="1006"/>
      <c r="AD35" s="665"/>
      <c r="AF35" s="829"/>
      <c r="AG35" s="829" t="str">
        <f t="shared" si="0"/>
        <v>Добавить группу потребителей</v>
      </c>
      <c r="AH35" s="829"/>
      <c r="AI35" s="829"/>
      <c r="AJ35" s="829"/>
      <c r="AP35" s="1008"/>
      <c r="AQ35" s="1008"/>
    </row>
    <row r="36" spans="1:43" ht="15" customHeight="1">
      <c r="A36" s="1215"/>
      <c r="B36" s="1215"/>
      <c r="C36" s="1215"/>
      <c r="D36" s="1215"/>
      <c r="E36" s="964"/>
      <c r="F36" s="1026"/>
      <c r="G36" s="1026"/>
      <c r="H36" s="1026"/>
      <c r="I36" s="979"/>
      <c r="J36" s="994"/>
      <c r="K36" s="963"/>
      <c r="L36" s="688"/>
      <c r="M36" s="1001" t="s">
        <v>12</v>
      </c>
      <c r="N36" s="1006"/>
      <c r="O36" s="1006"/>
      <c r="P36" s="1006"/>
      <c r="Q36" s="1006"/>
      <c r="R36" s="1006"/>
      <c r="S36" s="1006"/>
      <c r="T36" s="1006"/>
      <c r="U36" s="1005"/>
      <c r="V36" s="1006"/>
      <c r="W36" s="1006"/>
      <c r="X36" s="1006"/>
      <c r="Y36" s="1006"/>
      <c r="Z36" s="1006"/>
      <c r="AA36" s="1006"/>
      <c r="AB36" s="1005"/>
      <c r="AC36" s="1006"/>
      <c r="AD36" s="665"/>
      <c r="AF36" s="829"/>
      <c r="AG36" s="829" t="str">
        <f t="shared" si="0"/>
        <v>Добавить схему подключения</v>
      </c>
      <c r="AH36" s="829"/>
      <c r="AI36" s="829"/>
      <c r="AJ36" s="829"/>
      <c r="AP36" s="1008"/>
      <c r="AQ36" s="1008"/>
    </row>
    <row r="37" spans="1:43" s="1061" customFormat="1" ht="22.5">
      <c r="A37" s="1215"/>
      <c r="B37" s="1215">
        <v>2</v>
      </c>
      <c r="C37" s="1079"/>
      <c r="D37" s="1079"/>
      <c r="E37" s="1108"/>
      <c r="F37" s="1108"/>
      <c r="G37" s="1108"/>
      <c r="H37" s="1108"/>
      <c r="I37" s="1102"/>
      <c r="J37" s="954"/>
      <c r="K37" s="957"/>
      <c r="L37" s="1113" t="str">
        <f>mergeValue(A37) &amp;"."&amp; mergeValue(B37)</f>
        <v>1.2</v>
      </c>
      <c r="M37" s="692" t="s">
        <v>16</v>
      </c>
      <c r="N37" s="646"/>
      <c r="O37" s="1251" t="str">
        <f>IF('Перечень тарифов'!N24="","","" &amp; 'Перечень тарифов'!N24 &amp; "")</f>
        <v>Пушкиногорский район, Пушкиногорье (58651152);</v>
      </c>
      <c r="P37" s="1252"/>
      <c r="Q37" s="1252"/>
      <c r="R37" s="1252"/>
      <c r="S37" s="1252"/>
      <c r="T37" s="1252"/>
      <c r="U37" s="1252"/>
      <c r="V37" s="1252"/>
      <c r="W37" s="1252"/>
      <c r="X37" s="1252"/>
      <c r="Y37" s="1252"/>
      <c r="Z37" s="1252"/>
      <c r="AA37" s="1252"/>
      <c r="AB37" s="1252"/>
      <c r="AC37" s="1253"/>
      <c r="AD37" s="630" t="s">
        <v>477</v>
      </c>
      <c r="AE37" s="1008"/>
      <c r="AF37" s="829"/>
      <c r="AG37" s="829" t="str">
        <f t="shared" si="0"/>
        <v>Территория действия тарифа</v>
      </c>
      <c r="AH37" s="829"/>
      <c r="AI37" s="829"/>
      <c r="AJ37" s="829"/>
      <c r="AK37" s="1008"/>
      <c r="AL37" s="1008"/>
      <c r="AM37" s="1008"/>
      <c r="AN37" s="1008"/>
      <c r="AO37" s="1008"/>
      <c r="AP37" s="1008"/>
      <c r="AQ37" s="1008"/>
    </row>
    <row r="38" spans="1:43" s="1061" customFormat="1" hidden="1">
      <c r="A38" s="1215"/>
      <c r="B38" s="1215"/>
      <c r="C38" s="1215">
        <v>1</v>
      </c>
      <c r="D38" s="1079"/>
      <c r="E38" s="1108"/>
      <c r="F38" s="1108"/>
      <c r="G38" s="1108"/>
      <c r="H38" s="1108"/>
      <c r="I38" s="962"/>
      <c r="J38" s="954"/>
      <c r="K38" s="957"/>
      <c r="L38" s="1113" t="str">
        <f>mergeValue(A38) &amp;"."&amp; mergeValue(B38)&amp;"."&amp; mergeValue(C38)</f>
        <v>1.2.1</v>
      </c>
      <c r="M38" s="693"/>
      <c r="N38" s="646"/>
      <c r="O38" s="1251"/>
      <c r="P38" s="1252"/>
      <c r="Q38" s="1252"/>
      <c r="R38" s="1252"/>
      <c r="S38" s="1252"/>
      <c r="T38" s="1252"/>
      <c r="U38" s="1252"/>
      <c r="V38" s="1252"/>
      <c r="W38" s="1252"/>
      <c r="X38" s="1252"/>
      <c r="Y38" s="1252"/>
      <c r="Z38" s="1252"/>
      <c r="AA38" s="1252"/>
      <c r="AB38" s="1252"/>
      <c r="AC38" s="1253"/>
      <c r="AD38" s="630"/>
      <c r="AE38" s="1008"/>
      <c r="AF38" s="829"/>
      <c r="AG38" s="829" t="str">
        <f t="shared" si="0"/>
        <v/>
      </c>
      <c r="AH38" s="829"/>
      <c r="AI38" s="829"/>
      <c r="AJ38" s="829"/>
      <c r="AK38" s="1008"/>
      <c r="AL38" s="1008"/>
      <c r="AM38" s="1008"/>
      <c r="AN38" s="1008"/>
      <c r="AO38" s="1008"/>
      <c r="AP38" s="1008"/>
      <c r="AQ38" s="1008"/>
    </row>
    <row r="39" spans="1:43" s="1061" customFormat="1" hidden="1">
      <c r="A39" s="1215"/>
      <c r="B39" s="1215"/>
      <c r="C39" s="1215"/>
      <c r="D39" s="1215">
        <v>1</v>
      </c>
      <c r="E39" s="1108"/>
      <c r="F39" s="1108"/>
      <c r="G39" s="1108"/>
      <c r="H39" s="1108"/>
      <c r="I39" s="962"/>
      <c r="J39" s="954"/>
      <c r="K39" s="957"/>
      <c r="L39" s="1113" t="str">
        <f>mergeValue(A39) &amp;"."&amp; mergeValue(B39)&amp;"."&amp; mergeValue(C39)&amp;"."&amp; mergeValue(D39)</f>
        <v>1.2.1.1</v>
      </c>
      <c r="M39" s="694"/>
      <c r="N39" s="646"/>
      <c r="O39" s="1251"/>
      <c r="P39" s="1252"/>
      <c r="Q39" s="1252"/>
      <c r="R39" s="1252"/>
      <c r="S39" s="1252"/>
      <c r="T39" s="1252"/>
      <c r="U39" s="1252"/>
      <c r="V39" s="1252"/>
      <c r="W39" s="1252"/>
      <c r="X39" s="1252"/>
      <c r="Y39" s="1252"/>
      <c r="Z39" s="1252"/>
      <c r="AA39" s="1252"/>
      <c r="AB39" s="1252"/>
      <c r="AC39" s="1253"/>
      <c r="AD39" s="630"/>
      <c r="AE39" s="1008"/>
      <c r="AF39" s="829"/>
      <c r="AG39" s="829" t="str">
        <f t="shared" si="0"/>
        <v/>
      </c>
      <c r="AH39" s="829"/>
      <c r="AI39" s="829"/>
      <c r="AJ39" s="829"/>
      <c r="AK39" s="1008"/>
      <c r="AL39" s="1008"/>
      <c r="AM39" s="1008"/>
      <c r="AN39" s="1008"/>
      <c r="AO39" s="1008"/>
      <c r="AP39" s="1008"/>
      <c r="AQ39" s="1008"/>
    </row>
    <row r="40" spans="1:43" s="1061" customFormat="1" ht="22.5" customHeight="1">
      <c r="A40" s="1215"/>
      <c r="B40" s="1215"/>
      <c r="C40" s="1215"/>
      <c r="D40" s="1215"/>
      <c r="E40" s="1215">
        <v>1</v>
      </c>
      <c r="F40" s="1108"/>
      <c r="G40" s="1108"/>
      <c r="H40" s="1079">
        <v>1</v>
      </c>
      <c r="I40" s="1215">
        <v>1</v>
      </c>
      <c r="J40" s="1108"/>
      <c r="K40" s="965"/>
      <c r="L40" s="1113" t="str">
        <f>mergeValue(A40) &amp;"."&amp; mergeValue(B40)&amp;"."&amp; mergeValue(C40)&amp;"."&amp; mergeValue(D40)&amp;"."&amp; mergeValue(E40)</f>
        <v>1.2.1.1.1</v>
      </c>
      <c r="M40" s="554" t="s">
        <v>9</v>
      </c>
      <c r="N40" s="646"/>
      <c r="O40" s="1218" t="s">
        <v>3</v>
      </c>
      <c r="P40" s="1219"/>
      <c r="Q40" s="1219"/>
      <c r="R40" s="1219"/>
      <c r="S40" s="1219"/>
      <c r="T40" s="1219"/>
      <c r="U40" s="1219"/>
      <c r="V40" s="1219"/>
      <c r="W40" s="1219"/>
      <c r="X40" s="1219"/>
      <c r="Y40" s="1219"/>
      <c r="Z40" s="1219"/>
      <c r="AA40" s="1219"/>
      <c r="AB40" s="1219"/>
      <c r="AC40" s="1220"/>
      <c r="AD40" s="630" t="s">
        <v>637</v>
      </c>
      <c r="AE40" s="1008"/>
      <c r="AF40" s="829"/>
      <c r="AG40" s="829" t="str">
        <f t="shared" si="0"/>
        <v>Схема подключения теплопотребляющей установки к коллектору источника тепловой энергии</v>
      </c>
      <c r="AH40" s="829"/>
      <c r="AI40" s="829"/>
      <c r="AJ40" s="829"/>
      <c r="AK40" s="1008"/>
      <c r="AL40" s="1008"/>
      <c r="AM40" s="1008"/>
      <c r="AN40" s="1008"/>
      <c r="AO40" s="1008"/>
      <c r="AP40" s="1008"/>
      <c r="AQ40" s="1008"/>
    </row>
    <row r="41" spans="1:43" s="1061" customFormat="1" ht="27" customHeight="1">
      <c r="A41" s="1215"/>
      <c r="B41" s="1215"/>
      <c r="C41" s="1215"/>
      <c r="D41" s="1215"/>
      <c r="E41" s="1215"/>
      <c r="F41" s="1215">
        <v>1</v>
      </c>
      <c r="G41" s="1079"/>
      <c r="H41" s="1079"/>
      <c r="I41" s="1215"/>
      <c r="J41" s="1215">
        <v>1</v>
      </c>
      <c r="K41" s="966"/>
      <c r="L41" s="1113" t="str">
        <f>mergeValue(A41) &amp;"."&amp; mergeValue(B41)&amp;"."&amp; mergeValue(C41)&amp;"."&amp; mergeValue(D41)&amp;"."&amp; mergeValue(E41)&amp;"."&amp; mergeValue(F41)</f>
        <v>1.2.1.1.1.1</v>
      </c>
      <c r="M41" s="555" t="s">
        <v>10</v>
      </c>
      <c r="N41" s="646"/>
      <c r="O41" s="1218" t="s">
        <v>303</v>
      </c>
      <c r="P41" s="1219"/>
      <c r="Q41" s="1219"/>
      <c r="R41" s="1219"/>
      <c r="S41" s="1219"/>
      <c r="T41" s="1219"/>
      <c r="U41" s="1219"/>
      <c r="V41" s="1219"/>
      <c r="W41" s="1219"/>
      <c r="X41" s="1219"/>
      <c r="Y41" s="1219"/>
      <c r="Z41" s="1219"/>
      <c r="AA41" s="1219"/>
      <c r="AB41" s="1219"/>
      <c r="AC41" s="1220"/>
      <c r="AD41" s="630" t="s">
        <v>635</v>
      </c>
      <c r="AE41" s="1008"/>
      <c r="AF41" s="829"/>
      <c r="AG41" s="829" t="str">
        <f t="shared" si="0"/>
        <v>Группа потребителей</v>
      </c>
      <c r="AH41" s="829"/>
      <c r="AI41" s="829"/>
      <c r="AJ41" s="829"/>
      <c r="AK41" s="1008"/>
      <c r="AL41" s="1008"/>
      <c r="AM41" s="1008"/>
      <c r="AN41" s="1008"/>
      <c r="AO41" s="1008"/>
      <c r="AP41" s="1008"/>
      <c r="AQ41" s="1008"/>
    </row>
    <row r="42" spans="1:43" s="1061" customFormat="1" ht="17.100000000000001" customHeight="1">
      <c r="A42" s="1215"/>
      <c r="B42" s="1215"/>
      <c r="C42" s="1215"/>
      <c r="D42" s="1215"/>
      <c r="E42" s="1215"/>
      <c r="F42" s="1215"/>
      <c r="G42" s="1079">
        <v>1</v>
      </c>
      <c r="H42" s="1079"/>
      <c r="I42" s="1215"/>
      <c r="J42" s="1215"/>
      <c r="K42" s="966">
        <v>1</v>
      </c>
      <c r="L42" s="1113" t="str">
        <f>mergeValue(A42) &amp;"."&amp; mergeValue(B42)&amp;"."&amp; mergeValue(C42)&amp;"."&amp; mergeValue(D42)&amp;"."&amp; mergeValue(E42)&amp;"."&amp; mergeValue(F42)&amp;"."&amp; mergeValue(G42)</f>
        <v>1.2.1.1.1.1.1</v>
      </c>
      <c r="M42" s="1069" t="s">
        <v>641</v>
      </c>
      <c r="N42" s="646"/>
      <c r="O42" s="683">
        <v>4355.67</v>
      </c>
      <c r="P42" s="763"/>
      <c r="Q42" s="1094"/>
      <c r="R42" s="1250" t="s">
        <v>1063</v>
      </c>
      <c r="S42" s="1222" t="s">
        <v>84</v>
      </c>
      <c r="T42" s="1250" t="s">
        <v>1413</v>
      </c>
      <c r="U42" s="1222" t="s">
        <v>84</v>
      </c>
      <c r="V42" s="683">
        <v>5601.69</v>
      </c>
      <c r="W42" s="763"/>
      <c r="X42" s="1094"/>
      <c r="Y42" s="1250" t="s">
        <v>1414</v>
      </c>
      <c r="Z42" s="1222" t="s">
        <v>84</v>
      </c>
      <c r="AA42" s="1250" t="s">
        <v>1064</v>
      </c>
      <c r="AB42" s="1222" t="s">
        <v>85</v>
      </c>
      <c r="AC42" s="763"/>
      <c r="AD42" s="1232" t="s">
        <v>654</v>
      </c>
      <c r="AE42" s="1008" t="str">
        <f>strCheckDate(O43:AC43)</f>
        <v/>
      </c>
      <c r="AF42" s="829"/>
      <c r="AG42" s="829" t="str">
        <f t="shared" si="0"/>
        <v>вода</v>
      </c>
      <c r="AH42" s="829"/>
      <c r="AI42" s="829"/>
      <c r="AJ42" s="829"/>
      <c r="AK42" s="1008"/>
      <c r="AL42" s="1008"/>
      <c r="AM42" s="1008"/>
      <c r="AN42" s="1008"/>
      <c r="AO42" s="1008"/>
      <c r="AP42" s="1008"/>
      <c r="AQ42" s="1008"/>
    </row>
    <row r="43" spans="1:43" s="1061" customFormat="1" ht="11.25" hidden="1" customHeight="1">
      <c r="A43" s="1215"/>
      <c r="B43" s="1215"/>
      <c r="C43" s="1215"/>
      <c r="D43" s="1215"/>
      <c r="E43" s="1215"/>
      <c r="F43" s="1215"/>
      <c r="G43" s="1079"/>
      <c r="H43" s="1079"/>
      <c r="I43" s="1215"/>
      <c r="J43" s="1215"/>
      <c r="K43" s="966"/>
      <c r="L43" s="800"/>
      <c r="M43" s="646"/>
      <c r="N43" s="646"/>
      <c r="O43" s="763"/>
      <c r="P43" s="763"/>
      <c r="Q43" s="769" t="str">
        <f>R42 &amp; "-" &amp; T42</f>
        <v>01.01.2022-30.06.2022</v>
      </c>
      <c r="R43" s="1221"/>
      <c r="S43" s="1222"/>
      <c r="T43" s="1221"/>
      <c r="U43" s="1222"/>
      <c r="V43" s="763"/>
      <c r="W43" s="763"/>
      <c r="X43" s="769" t="str">
        <f>Y42 &amp; "-" &amp; AA42</f>
        <v>01.07.2022-31.12.2022</v>
      </c>
      <c r="Y43" s="1221"/>
      <c r="Z43" s="1222"/>
      <c r="AA43" s="1221"/>
      <c r="AB43" s="1222"/>
      <c r="AC43" s="763"/>
      <c r="AD43" s="1233"/>
      <c r="AE43" s="1008"/>
      <c r="AF43" s="829"/>
      <c r="AG43" s="829" t="str">
        <f t="shared" si="0"/>
        <v/>
      </c>
      <c r="AH43" s="829"/>
      <c r="AI43" s="829"/>
      <c r="AJ43" s="829"/>
      <c r="AK43" s="1008"/>
      <c r="AL43" s="1008"/>
      <c r="AM43" s="1008"/>
      <c r="AN43" s="1008"/>
      <c r="AO43" s="1008"/>
      <c r="AP43" s="1008"/>
      <c r="AQ43" s="1008"/>
    </row>
    <row r="44" spans="1:43" s="1061" customFormat="1" ht="15" customHeight="1">
      <c r="A44" s="1215"/>
      <c r="B44" s="1215"/>
      <c r="C44" s="1215"/>
      <c r="D44" s="1215"/>
      <c r="E44" s="1215"/>
      <c r="F44" s="1215"/>
      <c r="G44" s="1108"/>
      <c r="H44" s="1079"/>
      <c r="I44" s="1215"/>
      <c r="J44" s="1215"/>
      <c r="K44" s="965"/>
      <c r="L44" s="688"/>
      <c r="M44" s="557" t="s">
        <v>25</v>
      </c>
      <c r="N44" s="1006"/>
      <c r="O44" s="1006"/>
      <c r="P44" s="1006"/>
      <c r="Q44" s="1006"/>
      <c r="R44" s="1006"/>
      <c r="S44" s="1006"/>
      <c r="T44" s="1006"/>
      <c r="U44" s="1006"/>
      <c r="V44" s="1006"/>
      <c r="W44" s="1006"/>
      <c r="X44" s="1006"/>
      <c r="Y44" s="1006"/>
      <c r="Z44" s="1006"/>
      <c r="AA44" s="1006"/>
      <c r="AB44" s="1006"/>
      <c r="AC44" s="762"/>
      <c r="AD44" s="1234"/>
      <c r="AE44" s="1008"/>
      <c r="AF44" s="829"/>
      <c r="AG44" s="829" t="str">
        <f t="shared" si="0"/>
        <v>Добавить вид теплоносителя (параметры теплоносителя)</v>
      </c>
      <c r="AH44" s="829"/>
      <c r="AI44" s="829"/>
      <c r="AJ44" s="829"/>
      <c r="AK44" s="1008"/>
      <c r="AL44" s="1008"/>
      <c r="AM44" s="1008"/>
      <c r="AN44" s="1008"/>
      <c r="AO44" s="1008"/>
      <c r="AP44" s="1008"/>
      <c r="AQ44" s="1008"/>
    </row>
    <row r="45" spans="1:43" s="1061" customFormat="1" ht="22.5" customHeight="1">
      <c r="A45" s="1215"/>
      <c r="B45" s="1215"/>
      <c r="C45" s="1215"/>
      <c r="D45" s="1215"/>
      <c r="E45" s="1215"/>
      <c r="F45" s="1215">
        <v>2</v>
      </c>
      <c r="G45" s="1079"/>
      <c r="H45" s="1079"/>
      <c r="I45" s="1215"/>
      <c r="J45" s="1254" t="s">
        <v>1402</v>
      </c>
      <c r="K45" s="966"/>
      <c r="L45" s="1113" t="str">
        <f>mergeValue(A45) &amp;"."&amp; mergeValue(B45)&amp;"."&amp; mergeValue(C45)&amp;"."&amp; mergeValue(D45)&amp;"."&amp; mergeValue(E45)&amp;"."&amp; mergeValue(F45)</f>
        <v>1.2.1.1.1.2</v>
      </c>
      <c r="M45" s="555" t="s">
        <v>10</v>
      </c>
      <c r="N45" s="646"/>
      <c r="O45" s="1218" t="s">
        <v>772</v>
      </c>
      <c r="P45" s="1219"/>
      <c r="Q45" s="1219"/>
      <c r="R45" s="1219"/>
      <c r="S45" s="1219"/>
      <c r="T45" s="1219"/>
      <c r="U45" s="1219"/>
      <c r="V45" s="1219"/>
      <c r="W45" s="1219"/>
      <c r="X45" s="1219"/>
      <c r="Y45" s="1219"/>
      <c r="Z45" s="1219"/>
      <c r="AA45" s="1219"/>
      <c r="AB45" s="1219"/>
      <c r="AC45" s="1220"/>
      <c r="AD45" s="630" t="s">
        <v>635</v>
      </c>
      <c r="AE45" s="1008"/>
      <c r="AF45" s="829"/>
      <c r="AG45" s="829" t="str">
        <f t="shared" si="0"/>
        <v>Группа потребителей</v>
      </c>
      <c r="AH45" s="829"/>
      <c r="AI45" s="829"/>
      <c r="AJ45" s="829"/>
      <c r="AK45" s="1008"/>
      <c r="AL45" s="1008"/>
      <c r="AM45" s="1008"/>
      <c r="AN45" s="1008"/>
      <c r="AO45" s="1008"/>
      <c r="AP45" s="1008"/>
      <c r="AQ45" s="1008"/>
    </row>
    <row r="46" spans="1:43" s="1061" customFormat="1" ht="17.100000000000001" customHeight="1">
      <c r="A46" s="1215"/>
      <c r="B46" s="1215"/>
      <c r="C46" s="1215"/>
      <c r="D46" s="1215"/>
      <c r="E46" s="1215"/>
      <c r="F46" s="1215"/>
      <c r="G46" s="1079">
        <v>1</v>
      </c>
      <c r="H46" s="1079"/>
      <c r="I46" s="1215"/>
      <c r="J46" s="1215"/>
      <c r="K46" s="966">
        <v>1</v>
      </c>
      <c r="L46" s="1113" t="str">
        <f>mergeValue(A46) &amp;"."&amp; mergeValue(B46)&amp;"."&amp; mergeValue(C46)&amp;"."&amp; mergeValue(D46)&amp;"."&amp; mergeValue(E46)&amp;"."&amp; mergeValue(F46)&amp;"."&amp; mergeValue(G46)</f>
        <v>1.2.1.1.1.2.1</v>
      </c>
      <c r="M46" s="1069" t="s">
        <v>641</v>
      </c>
      <c r="N46" s="646"/>
      <c r="O46" s="683">
        <v>3730.54</v>
      </c>
      <c r="P46" s="763"/>
      <c r="Q46" s="1094"/>
      <c r="R46" s="1250" t="s">
        <v>1063</v>
      </c>
      <c r="S46" s="1222" t="s">
        <v>84</v>
      </c>
      <c r="T46" s="1250" t="s">
        <v>1413</v>
      </c>
      <c r="U46" s="1222" t="s">
        <v>84</v>
      </c>
      <c r="V46" s="683">
        <v>3730.54</v>
      </c>
      <c r="W46" s="763"/>
      <c r="X46" s="1094"/>
      <c r="Y46" s="1250" t="s">
        <v>1414</v>
      </c>
      <c r="Z46" s="1222" t="s">
        <v>84</v>
      </c>
      <c r="AA46" s="1250" t="s">
        <v>1064</v>
      </c>
      <c r="AB46" s="1222" t="s">
        <v>85</v>
      </c>
      <c r="AC46" s="763"/>
      <c r="AD46" s="1232" t="s">
        <v>654</v>
      </c>
      <c r="AE46" s="1008" t="str">
        <f>strCheckDate(O47:AC47)</f>
        <v/>
      </c>
      <c r="AF46" s="829"/>
      <c r="AG46" s="829" t="str">
        <f t="shared" si="0"/>
        <v>вода</v>
      </c>
      <c r="AH46" s="829"/>
      <c r="AI46" s="829"/>
      <c r="AJ46" s="829"/>
      <c r="AK46" s="1008"/>
      <c r="AL46" s="1008"/>
      <c r="AM46" s="1008"/>
      <c r="AN46" s="1008"/>
      <c r="AO46" s="1008"/>
      <c r="AP46" s="1008"/>
      <c r="AQ46" s="1008"/>
    </row>
    <row r="47" spans="1:43" s="1061" customFormat="1" ht="11.25" hidden="1" customHeight="1">
      <c r="A47" s="1215"/>
      <c r="B47" s="1215"/>
      <c r="C47" s="1215"/>
      <c r="D47" s="1215"/>
      <c r="E47" s="1215"/>
      <c r="F47" s="1215"/>
      <c r="G47" s="1079"/>
      <c r="H47" s="1079"/>
      <c r="I47" s="1215"/>
      <c r="J47" s="1215"/>
      <c r="K47" s="966"/>
      <c r="L47" s="800"/>
      <c r="M47" s="646"/>
      <c r="N47" s="646"/>
      <c r="O47" s="763"/>
      <c r="P47" s="763"/>
      <c r="Q47" s="769" t="str">
        <f>R46 &amp; "-" &amp; T46</f>
        <v>01.01.2022-30.06.2022</v>
      </c>
      <c r="R47" s="1221"/>
      <c r="S47" s="1222"/>
      <c r="T47" s="1221"/>
      <c r="U47" s="1222"/>
      <c r="V47" s="763"/>
      <c r="W47" s="763"/>
      <c r="X47" s="769" t="str">
        <f>Y46 &amp; "-" &amp; AA46</f>
        <v>01.07.2022-31.12.2022</v>
      </c>
      <c r="Y47" s="1221"/>
      <c r="Z47" s="1222"/>
      <c r="AA47" s="1221"/>
      <c r="AB47" s="1222"/>
      <c r="AC47" s="763"/>
      <c r="AD47" s="1233"/>
      <c r="AE47" s="1008"/>
      <c r="AF47" s="829"/>
      <c r="AG47" s="829" t="str">
        <f t="shared" si="0"/>
        <v/>
      </c>
      <c r="AH47" s="829"/>
      <c r="AI47" s="829"/>
      <c r="AJ47" s="829"/>
      <c r="AK47" s="1008"/>
      <c r="AL47" s="1008"/>
      <c r="AM47" s="1008"/>
      <c r="AN47" s="1008"/>
      <c r="AO47" s="1008"/>
      <c r="AP47" s="1008"/>
      <c r="AQ47" s="1008"/>
    </row>
    <row r="48" spans="1:43" s="1061" customFormat="1" ht="15" customHeight="1">
      <c r="A48" s="1215"/>
      <c r="B48" s="1215"/>
      <c r="C48" s="1215"/>
      <c r="D48" s="1215"/>
      <c r="E48" s="1215"/>
      <c r="F48" s="1215"/>
      <c r="G48" s="1108"/>
      <c r="H48" s="1079"/>
      <c r="I48" s="1215"/>
      <c r="J48" s="1215"/>
      <c r="K48" s="965"/>
      <c r="L48" s="688"/>
      <c r="M48" s="557" t="s">
        <v>25</v>
      </c>
      <c r="N48" s="1006"/>
      <c r="O48" s="1006"/>
      <c r="P48" s="1006"/>
      <c r="Q48" s="1006"/>
      <c r="R48" s="1006"/>
      <c r="S48" s="1006"/>
      <c r="T48" s="1006"/>
      <c r="U48" s="1006"/>
      <c r="V48" s="1006"/>
      <c r="W48" s="1006"/>
      <c r="X48" s="1006"/>
      <c r="Y48" s="1006"/>
      <c r="Z48" s="1006"/>
      <c r="AA48" s="1006"/>
      <c r="AB48" s="1006"/>
      <c r="AC48" s="762"/>
      <c r="AD48" s="1234"/>
      <c r="AE48" s="1008"/>
      <c r="AF48" s="829"/>
      <c r="AG48" s="829" t="str">
        <f t="shared" si="0"/>
        <v>Добавить вид теплоносителя (параметры теплоносителя)</v>
      </c>
      <c r="AH48" s="829"/>
      <c r="AI48" s="829"/>
      <c r="AJ48" s="829"/>
      <c r="AK48" s="1008"/>
      <c r="AL48" s="1008"/>
      <c r="AM48" s="1008"/>
      <c r="AN48" s="1008"/>
      <c r="AO48" s="1008"/>
      <c r="AP48" s="1008"/>
      <c r="AQ48" s="1008"/>
    </row>
    <row r="49" spans="1:43" s="1061" customFormat="1" ht="25.5" customHeight="1">
      <c r="A49" s="1215"/>
      <c r="B49" s="1215"/>
      <c r="C49" s="1215"/>
      <c r="D49" s="1215"/>
      <c r="E49" s="1215"/>
      <c r="F49" s="1215">
        <v>3</v>
      </c>
      <c r="G49" s="1079"/>
      <c r="H49" s="1079"/>
      <c r="I49" s="1215"/>
      <c r="J49" s="1254" t="s">
        <v>1402</v>
      </c>
      <c r="K49" s="966"/>
      <c r="L49" s="1113" t="str">
        <f>mergeValue(A49) &amp;"."&amp; mergeValue(B49)&amp;"."&amp; mergeValue(C49)&amp;"."&amp; mergeValue(D49)&amp;"."&amp; mergeValue(E49)&amp;"."&amp; mergeValue(F49)</f>
        <v>1.2.1.1.1.3</v>
      </c>
      <c r="M49" s="555" t="s">
        <v>10</v>
      </c>
      <c r="N49" s="646"/>
      <c r="O49" s="1218" t="s">
        <v>304</v>
      </c>
      <c r="P49" s="1219"/>
      <c r="Q49" s="1219"/>
      <c r="R49" s="1219"/>
      <c r="S49" s="1219"/>
      <c r="T49" s="1219"/>
      <c r="U49" s="1219"/>
      <c r="V49" s="1219"/>
      <c r="W49" s="1219"/>
      <c r="X49" s="1219"/>
      <c r="Y49" s="1219"/>
      <c r="Z49" s="1219"/>
      <c r="AA49" s="1219"/>
      <c r="AB49" s="1219"/>
      <c r="AC49" s="1220"/>
      <c r="AD49" s="630" t="s">
        <v>635</v>
      </c>
      <c r="AE49" s="1008"/>
      <c r="AF49" s="829"/>
      <c r="AG49" s="829" t="str">
        <f t="shared" si="0"/>
        <v>Группа потребителей</v>
      </c>
      <c r="AH49" s="829"/>
      <c r="AI49" s="829"/>
      <c r="AJ49" s="829"/>
      <c r="AK49" s="1008"/>
      <c r="AL49" s="1008"/>
      <c r="AM49" s="1008"/>
      <c r="AN49" s="1008"/>
      <c r="AO49" s="1008"/>
      <c r="AP49" s="1008"/>
      <c r="AQ49" s="1008"/>
    </row>
    <row r="50" spans="1:43" s="1061" customFormat="1" ht="17.100000000000001" customHeight="1">
      <c r="A50" s="1215"/>
      <c r="B50" s="1215"/>
      <c r="C50" s="1215"/>
      <c r="D50" s="1215"/>
      <c r="E50" s="1215"/>
      <c r="F50" s="1215"/>
      <c r="G50" s="1079">
        <v>1</v>
      </c>
      <c r="H50" s="1079"/>
      <c r="I50" s="1215"/>
      <c r="J50" s="1215"/>
      <c r="K50" s="966">
        <v>1</v>
      </c>
      <c r="L50" s="1113" t="str">
        <f>mergeValue(A50) &amp;"."&amp; mergeValue(B50)&amp;"."&amp; mergeValue(C50)&amp;"."&amp; mergeValue(D50)&amp;"."&amp; mergeValue(E50)&amp;"."&amp; mergeValue(F50)&amp;"."&amp; mergeValue(G50)</f>
        <v>1.2.1.1.1.3.1</v>
      </c>
      <c r="M50" s="1069" t="s">
        <v>641</v>
      </c>
      <c r="N50" s="646"/>
      <c r="O50" s="683">
        <v>4355.67</v>
      </c>
      <c r="P50" s="763"/>
      <c r="Q50" s="1094"/>
      <c r="R50" s="1250" t="s">
        <v>1063</v>
      </c>
      <c r="S50" s="1222" t="s">
        <v>84</v>
      </c>
      <c r="T50" s="1250" t="s">
        <v>1413</v>
      </c>
      <c r="U50" s="1222" t="s">
        <v>84</v>
      </c>
      <c r="V50" s="683">
        <v>5601.69</v>
      </c>
      <c r="W50" s="763"/>
      <c r="X50" s="1094"/>
      <c r="Y50" s="1250" t="s">
        <v>1414</v>
      </c>
      <c r="Z50" s="1222" t="s">
        <v>84</v>
      </c>
      <c r="AA50" s="1250" t="s">
        <v>1064</v>
      </c>
      <c r="AB50" s="1222" t="s">
        <v>85</v>
      </c>
      <c r="AC50" s="763"/>
      <c r="AD50" s="1232" t="s">
        <v>654</v>
      </c>
      <c r="AE50" s="1008" t="str">
        <f>strCheckDate(O51:AC51)</f>
        <v/>
      </c>
      <c r="AF50" s="829"/>
      <c r="AG50" s="829" t="str">
        <f t="shared" si="0"/>
        <v>вода</v>
      </c>
      <c r="AH50" s="829"/>
      <c r="AI50" s="829"/>
      <c r="AJ50" s="829"/>
      <c r="AK50" s="1008"/>
      <c r="AL50" s="1008"/>
      <c r="AM50" s="1008"/>
      <c r="AN50" s="1008"/>
      <c r="AO50" s="1008"/>
      <c r="AP50" s="1008"/>
      <c r="AQ50" s="1008"/>
    </row>
    <row r="51" spans="1:43" s="1061" customFormat="1" ht="11.25" hidden="1" customHeight="1">
      <c r="A51" s="1215"/>
      <c r="B51" s="1215"/>
      <c r="C51" s="1215"/>
      <c r="D51" s="1215"/>
      <c r="E51" s="1215"/>
      <c r="F51" s="1215"/>
      <c r="G51" s="1079"/>
      <c r="H51" s="1079"/>
      <c r="I51" s="1215"/>
      <c r="J51" s="1215"/>
      <c r="K51" s="966"/>
      <c r="L51" s="800"/>
      <c r="M51" s="646"/>
      <c r="N51" s="646"/>
      <c r="O51" s="763"/>
      <c r="P51" s="763"/>
      <c r="Q51" s="769" t="str">
        <f>R50 &amp; "-" &amp; T50</f>
        <v>01.01.2022-30.06.2022</v>
      </c>
      <c r="R51" s="1221"/>
      <c r="S51" s="1222"/>
      <c r="T51" s="1221"/>
      <c r="U51" s="1222"/>
      <c r="V51" s="763"/>
      <c r="W51" s="763"/>
      <c r="X51" s="769" t="str">
        <f>Y50 &amp; "-" &amp; AA50</f>
        <v>01.07.2022-31.12.2022</v>
      </c>
      <c r="Y51" s="1221"/>
      <c r="Z51" s="1222"/>
      <c r="AA51" s="1221"/>
      <c r="AB51" s="1222"/>
      <c r="AC51" s="763"/>
      <c r="AD51" s="1233"/>
      <c r="AE51" s="1008"/>
      <c r="AF51" s="829"/>
      <c r="AG51" s="829" t="str">
        <f t="shared" si="0"/>
        <v/>
      </c>
      <c r="AH51" s="829"/>
      <c r="AI51" s="829"/>
      <c r="AJ51" s="829"/>
      <c r="AK51" s="1008"/>
      <c r="AL51" s="1008"/>
      <c r="AM51" s="1008"/>
      <c r="AN51" s="1008"/>
      <c r="AO51" s="1008"/>
      <c r="AP51" s="1008"/>
      <c r="AQ51" s="1008"/>
    </row>
    <row r="52" spans="1:43" s="1061" customFormat="1" ht="15" customHeight="1">
      <c r="A52" s="1215"/>
      <c r="B52" s="1215"/>
      <c r="C52" s="1215"/>
      <c r="D52" s="1215"/>
      <c r="E52" s="1215"/>
      <c r="F52" s="1215"/>
      <c r="G52" s="1108"/>
      <c r="H52" s="1079"/>
      <c r="I52" s="1215"/>
      <c r="J52" s="1215"/>
      <c r="K52" s="965"/>
      <c r="L52" s="688"/>
      <c r="M52" s="557" t="s">
        <v>25</v>
      </c>
      <c r="N52" s="1006"/>
      <c r="O52" s="1006"/>
      <c r="P52" s="1006"/>
      <c r="Q52" s="1006"/>
      <c r="R52" s="1006"/>
      <c r="S52" s="1006"/>
      <c r="T52" s="1006"/>
      <c r="U52" s="1006"/>
      <c r="V52" s="1006"/>
      <c r="W52" s="1006"/>
      <c r="X52" s="1006"/>
      <c r="Y52" s="1006"/>
      <c r="Z52" s="1006"/>
      <c r="AA52" s="1006"/>
      <c r="AB52" s="1006"/>
      <c r="AC52" s="762"/>
      <c r="AD52" s="1234"/>
      <c r="AE52" s="1008"/>
      <c r="AF52" s="829"/>
      <c r="AG52" s="829" t="str">
        <f t="shared" si="0"/>
        <v>Добавить вид теплоносителя (параметры теплоносителя)</v>
      </c>
      <c r="AH52" s="829"/>
      <c r="AI52" s="829"/>
      <c r="AJ52" s="829"/>
      <c r="AK52" s="1008"/>
      <c r="AL52" s="1008"/>
      <c r="AM52" s="1008"/>
      <c r="AN52" s="1008"/>
      <c r="AO52" s="1008"/>
      <c r="AP52" s="1008"/>
      <c r="AQ52" s="1008"/>
    </row>
    <row r="53" spans="1:43" s="1061" customFormat="1" ht="15" customHeight="1">
      <c r="A53" s="1215"/>
      <c r="B53" s="1215"/>
      <c r="C53" s="1215"/>
      <c r="D53" s="1215"/>
      <c r="E53" s="1215"/>
      <c r="F53" s="1108"/>
      <c r="G53" s="1108"/>
      <c r="H53" s="1079"/>
      <c r="I53" s="1215"/>
      <c r="J53" s="1108"/>
      <c r="K53" s="965"/>
      <c r="L53" s="688"/>
      <c r="M53" s="556" t="s">
        <v>11</v>
      </c>
      <c r="N53" s="1006"/>
      <c r="O53" s="1006"/>
      <c r="P53" s="1006"/>
      <c r="Q53" s="1006"/>
      <c r="R53" s="1006"/>
      <c r="S53" s="1006"/>
      <c r="T53" s="1006"/>
      <c r="U53" s="1005"/>
      <c r="V53" s="1006"/>
      <c r="W53" s="1006"/>
      <c r="X53" s="1006"/>
      <c r="Y53" s="1006"/>
      <c r="Z53" s="1006"/>
      <c r="AA53" s="1006"/>
      <c r="AB53" s="1005"/>
      <c r="AC53" s="1006"/>
      <c r="AD53" s="665"/>
      <c r="AE53" s="1008"/>
      <c r="AF53" s="829"/>
      <c r="AG53" s="829" t="str">
        <f t="shared" si="0"/>
        <v>Добавить группу потребителей</v>
      </c>
      <c r="AH53" s="829"/>
      <c r="AI53" s="829"/>
      <c r="AJ53" s="829"/>
      <c r="AK53" s="1008"/>
      <c r="AL53" s="1008"/>
      <c r="AM53" s="1008"/>
      <c r="AN53" s="1008"/>
      <c r="AO53" s="1008"/>
      <c r="AP53" s="1008"/>
      <c r="AQ53" s="1008"/>
    </row>
    <row r="54" spans="1:43" s="1061" customFormat="1" ht="15" customHeight="1">
      <c r="A54" s="1215"/>
      <c r="B54" s="1215"/>
      <c r="C54" s="1215"/>
      <c r="D54" s="1215"/>
      <c r="E54" s="1082" t="s">
        <v>253</v>
      </c>
      <c r="F54" s="1108"/>
      <c r="G54" s="1108"/>
      <c r="H54" s="1108"/>
      <c r="I54" s="979"/>
      <c r="J54" s="1064"/>
      <c r="K54" s="963"/>
      <c r="L54" s="688"/>
      <c r="M54" s="1001" t="s">
        <v>12</v>
      </c>
      <c r="N54" s="1006"/>
      <c r="O54" s="1006"/>
      <c r="P54" s="1006"/>
      <c r="Q54" s="1006"/>
      <c r="R54" s="1006"/>
      <c r="S54" s="1006"/>
      <c r="T54" s="1006"/>
      <c r="U54" s="1005"/>
      <c r="V54" s="1006"/>
      <c r="W54" s="1006"/>
      <c r="X54" s="1006"/>
      <c r="Y54" s="1006"/>
      <c r="Z54" s="1006"/>
      <c r="AA54" s="1006"/>
      <c r="AB54" s="1005"/>
      <c r="AC54" s="1006"/>
      <c r="AD54" s="665"/>
      <c r="AE54" s="1008"/>
      <c r="AF54" s="829"/>
      <c r="AG54" s="829" t="str">
        <f t="shared" si="0"/>
        <v>Добавить схему подключения</v>
      </c>
      <c r="AH54" s="829"/>
      <c r="AI54" s="829"/>
      <c r="AJ54" s="829"/>
      <c r="AK54" s="1008"/>
      <c r="AL54" s="1008"/>
      <c r="AM54" s="1008"/>
      <c r="AN54" s="1008"/>
      <c r="AO54" s="1008"/>
      <c r="AP54" s="1008"/>
      <c r="AQ54" s="1008"/>
    </row>
    <row r="55" spans="1:43" s="1061" customFormat="1" ht="22.5">
      <c r="A55" s="1215"/>
      <c r="B55" s="1215">
        <v>3</v>
      </c>
      <c r="C55" s="1079"/>
      <c r="D55" s="1079"/>
      <c r="E55" s="1108"/>
      <c r="F55" s="1108"/>
      <c r="G55" s="1108"/>
      <c r="H55" s="1108"/>
      <c r="I55" s="1102"/>
      <c r="J55" s="954"/>
      <c r="K55" s="957"/>
      <c r="L55" s="1113" t="str">
        <f>mergeValue(A55) &amp;"."&amp; mergeValue(B55)</f>
        <v>1.3</v>
      </c>
      <c r="M55" s="692" t="s">
        <v>16</v>
      </c>
      <c r="N55" s="646"/>
      <c r="O55" s="1251" t="str">
        <f>IF('Перечень тарифов'!N27="","","" &amp; 'Перечень тарифов'!N27 &amp; "")</f>
        <v>Пушкиногорский район, Пушкиногорский район (58651000);</v>
      </c>
      <c r="P55" s="1252"/>
      <c r="Q55" s="1252"/>
      <c r="R55" s="1252"/>
      <c r="S55" s="1252"/>
      <c r="T55" s="1252"/>
      <c r="U55" s="1252"/>
      <c r="V55" s="1252"/>
      <c r="W55" s="1252"/>
      <c r="X55" s="1252"/>
      <c r="Y55" s="1252"/>
      <c r="Z55" s="1252"/>
      <c r="AA55" s="1252"/>
      <c r="AB55" s="1252"/>
      <c r="AC55" s="1253"/>
      <c r="AD55" s="630" t="s">
        <v>477</v>
      </c>
      <c r="AE55" s="1008"/>
      <c r="AF55" s="829"/>
      <c r="AG55" s="829" t="str">
        <f t="shared" si="0"/>
        <v>Территория действия тарифа</v>
      </c>
      <c r="AH55" s="829"/>
      <c r="AI55" s="829"/>
      <c r="AJ55" s="829"/>
      <c r="AK55" s="1008"/>
      <c r="AL55" s="1008"/>
      <c r="AM55" s="1008"/>
      <c r="AN55" s="1008"/>
      <c r="AO55" s="1008"/>
      <c r="AP55" s="1008"/>
      <c r="AQ55" s="1008"/>
    </row>
    <row r="56" spans="1:43" s="1061" customFormat="1" hidden="1">
      <c r="A56" s="1215"/>
      <c r="B56" s="1215"/>
      <c r="C56" s="1215">
        <v>1</v>
      </c>
      <c r="D56" s="1079"/>
      <c r="E56" s="1108"/>
      <c r="F56" s="1108"/>
      <c r="G56" s="1108"/>
      <c r="H56" s="1108"/>
      <c r="I56" s="962"/>
      <c r="J56" s="954"/>
      <c r="K56" s="957"/>
      <c r="L56" s="1113" t="str">
        <f>mergeValue(A56) &amp;"."&amp; mergeValue(B56)&amp;"."&amp; mergeValue(C56)</f>
        <v>1.3.1</v>
      </c>
      <c r="M56" s="693"/>
      <c r="N56" s="646"/>
      <c r="O56" s="1251"/>
      <c r="P56" s="1252"/>
      <c r="Q56" s="1252"/>
      <c r="R56" s="1252"/>
      <c r="S56" s="1252"/>
      <c r="T56" s="1252"/>
      <c r="U56" s="1252"/>
      <c r="V56" s="1252"/>
      <c r="W56" s="1252"/>
      <c r="X56" s="1252"/>
      <c r="Y56" s="1252"/>
      <c r="Z56" s="1252"/>
      <c r="AA56" s="1252"/>
      <c r="AB56" s="1252"/>
      <c r="AC56" s="1253"/>
      <c r="AD56" s="630"/>
      <c r="AE56" s="1008"/>
      <c r="AF56" s="829"/>
      <c r="AG56" s="829" t="str">
        <f t="shared" si="0"/>
        <v/>
      </c>
      <c r="AH56" s="829"/>
      <c r="AI56" s="829"/>
      <c r="AJ56" s="829"/>
      <c r="AK56" s="1008"/>
      <c r="AL56" s="1008"/>
      <c r="AM56" s="1008"/>
      <c r="AN56" s="1008"/>
      <c r="AO56" s="1008"/>
      <c r="AP56" s="1008"/>
      <c r="AQ56" s="1008"/>
    </row>
    <row r="57" spans="1:43" s="1061" customFormat="1" hidden="1">
      <c r="A57" s="1215"/>
      <c r="B57" s="1215"/>
      <c r="C57" s="1215"/>
      <c r="D57" s="1215">
        <v>1</v>
      </c>
      <c r="E57" s="1108"/>
      <c r="F57" s="1108"/>
      <c r="G57" s="1108"/>
      <c r="H57" s="1108"/>
      <c r="I57" s="962"/>
      <c r="J57" s="954"/>
      <c r="K57" s="957"/>
      <c r="L57" s="1113" t="str">
        <f>mergeValue(A57) &amp;"."&amp; mergeValue(B57)&amp;"."&amp; mergeValue(C57)&amp;"."&amp; mergeValue(D57)</f>
        <v>1.3.1.1</v>
      </c>
      <c r="M57" s="694"/>
      <c r="N57" s="646"/>
      <c r="O57" s="1251"/>
      <c r="P57" s="1252"/>
      <c r="Q57" s="1252"/>
      <c r="R57" s="1252"/>
      <c r="S57" s="1252"/>
      <c r="T57" s="1252"/>
      <c r="U57" s="1252"/>
      <c r="V57" s="1252"/>
      <c r="W57" s="1252"/>
      <c r="X57" s="1252"/>
      <c r="Y57" s="1252"/>
      <c r="Z57" s="1252"/>
      <c r="AA57" s="1252"/>
      <c r="AB57" s="1252"/>
      <c r="AC57" s="1253"/>
      <c r="AD57" s="630"/>
      <c r="AE57" s="1008"/>
      <c r="AF57" s="829"/>
      <c r="AG57" s="829" t="str">
        <f t="shared" si="0"/>
        <v/>
      </c>
      <c r="AH57" s="829"/>
      <c r="AI57" s="829"/>
      <c r="AJ57" s="829"/>
      <c r="AK57" s="1008"/>
      <c r="AL57" s="1008"/>
      <c r="AM57" s="1008"/>
      <c r="AN57" s="1008"/>
      <c r="AO57" s="1008"/>
      <c r="AP57" s="1008"/>
      <c r="AQ57" s="1008"/>
    </row>
    <row r="58" spans="1:43" s="1061" customFormat="1" ht="23.25" customHeight="1">
      <c r="A58" s="1215"/>
      <c r="B58" s="1215"/>
      <c r="C58" s="1215"/>
      <c r="D58" s="1215"/>
      <c r="E58" s="1215">
        <v>1</v>
      </c>
      <c r="F58" s="1108"/>
      <c r="G58" s="1108"/>
      <c r="H58" s="1079">
        <v>1</v>
      </c>
      <c r="I58" s="1215">
        <v>1</v>
      </c>
      <c r="J58" s="1108"/>
      <c r="K58" s="965"/>
      <c r="L58" s="1113" t="str">
        <f>mergeValue(A58) &amp;"."&amp; mergeValue(B58)&amp;"."&amp; mergeValue(C58)&amp;"."&amp; mergeValue(D58)&amp;"."&amp; mergeValue(E58)</f>
        <v>1.3.1.1.1</v>
      </c>
      <c r="M58" s="554" t="s">
        <v>9</v>
      </c>
      <c r="N58" s="646"/>
      <c r="O58" s="1218" t="s">
        <v>3</v>
      </c>
      <c r="P58" s="1219"/>
      <c r="Q58" s="1219"/>
      <c r="R58" s="1219"/>
      <c r="S58" s="1219"/>
      <c r="T58" s="1219"/>
      <c r="U58" s="1219"/>
      <c r="V58" s="1219"/>
      <c r="W58" s="1219"/>
      <c r="X58" s="1219"/>
      <c r="Y58" s="1219"/>
      <c r="Z58" s="1219"/>
      <c r="AA58" s="1219"/>
      <c r="AB58" s="1219"/>
      <c r="AC58" s="1220"/>
      <c r="AD58" s="630" t="s">
        <v>637</v>
      </c>
      <c r="AE58" s="1008"/>
      <c r="AF58" s="829"/>
      <c r="AG58" s="829" t="str">
        <f t="shared" si="0"/>
        <v>Схема подключения теплопотребляющей установки к коллектору источника тепловой энергии</v>
      </c>
      <c r="AH58" s="829"/>
      <c r="AI58" s="829"/>
      <c r="AJ58" s="829"/>
      <c r="AK58" s="1008"/>
      <c r="AL58" s="1008"/>
      <c r="AM58" s="1008"/>
      <c r="AN58" s="1008"/>
      <c r="AO58" s="1008"/>
      <c r="AP58" s="1008"/>
      <c r="AQ58" s="1008"/>
    </row>
    <row r="59" spans="1:43" s="1061" customFormat="1" ht="26.25" customHeight="1">
      <c r="A59" s="1215"/>
      <c r="B59" s="1215"/>
      <c r="C59" s="1215"/>
      <c r="D59" s="1215"/>
      <c r="E59" s="1215"/>
      <c r="F59" s="1215">
        <v>1</v>
      </c>
      <c r="G59" s="1079"/>
      <c r="H59" s="1079"/>
      <c r="I59" s="1215"/>
      <c r="J59" s="1215">
        <v>1</v>
      </c>
      <c r="K59" s="966"/>
      <c r="L59" s="1113" t="str">
        <f>mergeValue(A59) &amp;"."&amp; mergeValue(B59)&amp;"."&amp; mergeValue(C59)&amp;"."&amp; mergeValue(D59)&amp;"."&amp; mergeValue(E59)&amp;"."&amp; mergeValue(F59)</f>
        <v>1.3.1.1.1.1</v>
      </c>
      <c r="M59" s="555" t="s">
        <v>10</v>
      </c>
      <c r="N59" s="646"/>
      <c r="O59" s="1218" t="s">
        <v>303</v>
      </c>
      <c r="P59" s="1219"/>
      <c r="Q59" s="1219"/>
      <c r="R59" s="1219"/>
      <c r="S59" s="1219"/>
      <c r="T59" s="1219"/>
      <c r="U59" s="1219"/>
      <c r="V59" s="1219"/>
      <c r="W59" s="1219"/>
      <c r="X59" s="1219"/>
      <c r="Y59" s="1219"/>
      <c r="Z59" s="1219"/>
      <c r="AA59" s="1219"/>
      <c r="AB59" s="1219"/>
      <c r="AC59" s="1220"/>
      <c r="AD59" s="630" t="s">
        <v>635</v>
      </c>
      <c r="AE59" s="1008"/>
      <c r="AF59" s="829"/>
      <c r="AG59" s="829" t="str">
        <f t="shared" si="0"/>
        <v>Группа потребителей</v>
      </c>
      <c r="AH59" s="829"/>
      <c r="AI59" s="829"/>
      <c r="AJ59" s="829"/>
      <c r="AK59" s="1008"/>
      <c r="AL59" s="1008"/>
      <c r="AM59" s="1008"/>
      <c r="AN59" s="1008"/>
      <c r="AO59" s="1008"/>
      <c r="AP59" s="1008"/>
      <c r="AQ59" s="1008"/>
    </row>
    <row r="60" spans="1:43" s="1061" customFormat="1" ht="17.100000000000001" customHeight="1">
      <c r="A60" s="1215"/>
      <c r="B60" s="1215"/>
      <c r="C60" s="1215"/>
      <c r="D60" s="1215"/>
      <c r="E60" s="1215"/>
      <c r="F60" s="1215"/>
      <c r="G60" s="1079">
        <v>1</v>
      </c>
      <c r="H60" s="1079"/>
      <c r="I60" s="1215"/>
      <c r="J60" s="1215"/>
      <c r="K60" s="966">
        <v>1</v>
      </c>
      <c r="L60" s="1113" t="str">
        <f>mergeValue(A60) &amp;"."&amp; mergeValue(B60)&amp;"."&amp; mergeValue(C60)&amp;"."&amp; mergeValue(D60)&amp;"."&amp; mergeValue(E60)&amp;"."&amp; mergeValue(F60)&amp;"."&amp; mergeValue(G60)</f>
        <v>1.3.1.1.1.1.1</v>
      </c>
      <c r="M60" s="1069" t="s">
        <v>641</v>
      </c>
      <c r="N60" s="646"/>
      <c r="O60" s="683">
        <v>5386.83</v>
      </c>
      <c r="P60" s="763"/>
      <c r="Q60" s="1094"/>
      <c r="R60" s="1250" t="s">
        <v>1063</v>
      </c>
      <c r="S60" s="1222" t="s">
        <v>84</v>
      </c>
      <c r="T60" s="1250" t="s">
        <v>1413</v>
      </c>
      <c r="U60" s="1222" t="s">
        <v>84</v>
      </c>
      <c r="V60" s="683">
        <v>5577.9</v>
      </c>
      <c r="W60" s="763"/>
      <c r="X60" s="1094"/>
      <c r="Y60" s="1250" t="s">
        <v>1414</v>
      </c>
      <c r="Z60" s="1222" t="s">
        <v>84</v>
      </c>
      <c r="AA60" s="1250" t="s">
        <v>1064</v>
      </c>
      <c r="AB60" s="1222" t="s">
        <v>85</v>
      </c>
      <c r="AC60" s="763"/>
      <c r="AD60" s="1232" t="s">
        <v>654</v>
      </c>
      <c r="AE60" s="1008" t="str">
        <f>strCheckDate(O61:AC61)</f>
        <v/>
      </c>
      <c r="AF60" s="829"/>
      <c r="AG60" s="829" t="str">
        <f t="shared" si="0"/>
        <v>вода</v>
      </c>
      <c r="AH60" s="829"/>
      <c r="AI60" s="829"/>
      <c r="AJ60" s="829"/>
      <c r="AK60" s="1008"/>
      <c r="AL60" s="1008"/>
      <c r="AM60" s="1008"/>
      <c r="AN60" s="1008"/>
      <c r="AO60" s="1008"/>
      <c r="AP60" s="1008"/>
      <c r="AQ60" s="1008"/>
    </row>
    <row r="61" spans="1:43" s="1061" customFormat="1" ht="11.25" hidden="1" customHeight="1">
      <c r="A61" s="1215"/>
      <c r="B61" s="1215"/>
      <c r="C61" s="1215"/>
      <c r="D61" s="1215"/>
      <c r="E61" s="1215"/>
      <c r="F61" s="1215"/>
      <c r="G61" s="1079"/>
      <c r="H61" s="1079"/>
      <c r="I61" s="1215"/>
      <c r="J61" s="1215"/>
      <c r="K61" s="966"/>
      <c r="L61" s="800"/>
      <c r="M61" s="646"/>
      <c r="N61" s="646"/>
      <c r="O61" s="763"/>
      <c r="P61" s="763"/>
      <c r="Q61" s="769" t="str">
        <f>R60 &amp; "-" &amp; T60</f>
        <v>01.01.2022-30.06.2022</v>
      </c>
      <c r="R61" s="1221"/>
      <c r="S61" s="1222"/>
      <c r="T61" s="1221"/>
      <c r="U61" s="1222"/>
      <c r="V61" s="763"/>
      <c r="W61" s="763"/>
      <c r="X61" s="769" t="str">
        <f>Y60 &amp; "-" &amp; AA60</f>
        <v>01.07.2022-31.12.2022</v>
      </c>
      <c r="Y61" s="1221"/>
      <c r="Z61" s="1222"/>
      <c r="AA61" s="1221"/>
      <c r="AB61" s="1222"/>
      <c r="AC61" s="763"/>
      <c r="AD61" s="1233"/>
      <c r="AE61" s="1008"/>
      <c r="AF61" s="829"/>
      <c r="AG61" s="829" t="str">
        <f t="shared" si="0"/>
        <v/>
      </c>
      <c r="AH61" s="829"/>
      <c r="AI61" s="829"/>
      <c r="AJ61" s="829"/>
      <c r="AK61" s="1008"/>
      <c r="AL61" s="1008"/>
      <c r="AM61" s="1008"/>
      <c r="AN61" s="1008"/>
      <c r="AO61" s="1008"/>
      <c r="AP61" s="1008"/>
      <c r="AQ61" s="1008"/>
    </row>
    <row r="62" spans="1:43" s="1061" customFormat="1" ht="15" customHeight="1">
      <c r="A62" s="1215"/>
      <c r="B62" s="1215"/>
      <c r="C62" s="1215"/>
      <c r="D62" s="1215"/>
      <c r="E62" s="1215"/>
      <c r="F62" s="1215"/>
      <c r="G62" s="1108"/>
      <c r="H62" s="1079"/>
      <c r="I62" s="1215"/>
      <c r="J62" s="1215"/>
      <c r="K62" s="965"/>
      <c r="L62" s="688"/>
      <c r="M62" s="557" t="s">
        <v>25</v>
      </c>
      <c r="N62" s="1006"/>
      <c r="O62" s="1006"/>
      <c r="P62" s="1006"/>
      <c r="Q62" s="1006"/>
      <c r="R62" s="1006"/>
      <c r="S62" s="1006"/>
      <c r="T62" s="1006"/>
      <c r="U62" s="1006"/>
      <c r="V62" s="1006"/>
      <c r="W62" s="1006"/>
      <c r="X62" s="1006"/>
      <c r="Y62" s="1006"/>
      <c r="Z62" s="1006"/>
      <c r="AA62" s="1006"/>
      <c r="AB62" s="1006"/>
      <c r="AC62" s="762"/>
      <c r="AD62" s="1234"/>
      <c r="AE62" s="1008"/>
      <c r="AF62" s="829"/>
      <c r="AG62" s="829" t="str">
        <f t="shared" si="0"/>
        <v>Добавить вид теплоносителя (параметры теплоносителя)</v>
      </c>
      <c r="AH62" s="829"/>
      <c r="AI62" s="829"/>
      <c r="AJ62" s="829"/>
      <c r="AK62" s="1008"/>
      <c r="AL62" s="1008"/>
      <c r="AM62" s="1008"/>
      <c r="AN62" s="1008"/>
      <c r="AO62" s="1008"/>
      <c r="AP62" s="1008"/>
      <c r="AQ62" s="1008"/>
    </row>
    <row r="63" spans="1:43" s="1061" customFormat="1" ht="27" customHeight="1">
      <c r="A63" s="1215"/>
      <c r="B63" s="1215"/>
      <c r="C63" s="1215"/>
      <c r="D63" s="1215"/>
      <c r="E63" s="1215"/>
      <c r="F63" s="1215">
        <v>2</v>
      </c>
      <c r="G63" s="1079"/>
      <c r="H63" s="1079"/>
      <c r="I63" s="1215"/>
      <c r="J63" s="1254" t="s">
        <v>1402</v>
      </c>
      <c r="K63" s="966"/>
      <c r="L63" s="1113" t="str">
        <f>mergeValue(A63) &amp;"."&amp; mergeValue(B63)&amp;"."&amp; mergeValue(C63)&amp;"."&amp; mergeValue(D63)&amp;"."&amp; mergeValue(E63)&amp;"."&amp; mergeValue(F63)</f>
        <v>1.3.1.1.1.2</v>
      </c>
      <c r="M63" s="555" t="s">
        <v>10</v>
      </c>
      <c r="N63" s="646"/>
      <c r="O63" s="1218" t="s">
        <v>772</v>
      </c>
      <c r="P63" s="1219"/>
      <c r="Q63" s="1219"/>
      <c r="R63" s="1219"/>
      <c r="S63" s="1219"/>
      <c r="T63" s="1219"/>
      <c r="U63" s="1219"/>
      <c r="V63" s="1219"/>
      <c r="W63" s="1219"/>
      <c r="X63" s="1219"/>
      <c r="Y63" s="1219"/>
      <c r="Z63" s="1219"/>
      <c r="AA63" s="1219"/>
      <c r="AB63" s="1219"/>
      <c r="AC63" s="1220"/>
      <c r="AD63" s="630" t="s">
        <v>635</v>
      </c>
      <c r="AE63" s="1008"/>
      <c r="AF63" s="829"/>
      <c r="AG63" s="829" t="str">
        <f t="shared" si="0"/>
        <v>Группа потребителей</v>
      </c>
      <c r="AH63" s="829"/>
      <c r="AI63" s="829"/>
      <c r="AJ63" s="829"/>
      <c r="AK63" s="1008"/>
      <c r="AL63" s="1008"/>
      <c r="AM63" s="1008"/>
      <c r="AN63" s="1008"/>
      <c r="AO63" s="1008"/>
      <c r="AP63" s="1008"/>
      <c r="AQ63" s="1008"/>
    </row>
    <row r="64" spans="1:43" s="1061" customFormat="1" ht="17.100000000000001" customHeight="1">
      <c r="A64" s="1215"/>
      <c r="B64" s="1215"/>
      <c r="C64" s="1215"/>
      <c r="D64" s="1215"/>
      <c r="E64" s="1215"/>
      <c r="F64" s="1215"/>
      <c r="G64" s="1079">
        <v>1</v>
      </c>
      <c r="H64" s="1079"/>
      <c r="I64" s="1215"/>
      <c r="J64" s="1215"/>
      <c r="K64" s="966">
        <v>1</v>
      </c>
      <c r="L64" s="1113" t="str">
        <f>mergeValue(A64) &amp;"."&amp; mergeValue(B64)&amp;"."&amp; mergeValue(C64)&amp;"."&amp; mergeValue(D64)&amp;"."&amp; mergeValue(E64)&amp;"."&amp; mergeValue(F64)&amp;"."&amp; mergeValue(G64)</f>
        <v>1.3.1.1.1.2.1</v>
      </c>
      <c r="M64" s="1069" t="s">
        <v>641</v>
      </c>
      <c r="N64" s="646"/>
      <c r="O64" s="683">
        <v>3914.92</v>
      </c>
      <c r="P64" s="763"/>
      <c r="Q64" s="1094"/>
      <c r="R64" s="1250" t="s">
        <v>1063</v>
      </c>
      <c r="S64" s="1222" t="s">
        <v>84</v>
      </c>
      <c r="T64" s="1250" t="s">
        <v>1413</v>
      </c>
      <c r="U64" s="1222" t="s">
        <v>84</v>
      </c>
      <c r="V64" s="683">
        <v>3914.92</v>
      </c>
      <c r="W64" s="763"/>
      <c r="X64" s="1094"/>
      <c r="Y64" s="1250" t="s">
        <v>1414</v>
      </c>
      <c r="Z64" s="1222" t="s">
        <v>84</v>
      </c>
      <c r="AA64" s="1250" t="s">
        <v>1064</v>
      </c>
      <c r="AB64" s="1222" t="s">
        <v>85</v>
      </c>
      <c r="AC64" s="763"/>
      <c r="AD64" s="1232" t="s">
        <v>654</v>
      </c>
      <c r="AE64" s="1008" t="str">
        <f>strCheckDate(O65:AC65)</f>
        <v/>
      </c>
      <c r="AF64" s="829"/>
      <c r="AG64" s="829" t="str">
        <f t="shared" si="0"/>
        <v>вода</v>
      </c>
      <c r="AH64" s="829"/>
      <c r="AI64" s="829"/>
      <c r="AJ64" s="829"/>
      <c r="AK64" s="1008"/>
      <c r="AL64" s="1008"/>
      <c r="AM64" s="1008"/>
      <c r="AN64" s="1008"/>
      <c r="AO64" s="1008"/>
      <c r="AP64" s="1008"/>
      <c r="AQ64" s="1008"/>
    </row>
    <row r="65" spans="1:43" s="1061" customFormat="1" ht="11.25" hidden="1" customHeight="1">
      <c r="A65" s="1215"/>
      <c r="B65" s="1215"/>
      <c r="C65" s="1215"/>
      <c r="D65" s="1215"/>
      <c r="E65" s="1215"/>
      <c r="F65" s="1215"/>
      <c r="G65" s="1079"/>
      <c r="H65" s="1079"/>
      <c r="I65" s="1215"/>
      <c r="J65" s="1215"/>
      <c r="K65" s="966"/>
      <c r="L65" s="800"/>
      <c r="M65" s="646"/>
      <c r="N65" s="646"/>
      <c r="O65" s="763"/>
      <c r="P65" s="763"/>
      <c r="Q65" s="769" t="str">
        <f>R64 &amp; "-" &amp; T64</f>
        <v>01.01.2022-30.06.2022</v>
      </c>
      <c r="R65" s="1221"/>
      <c r="S65" s="1222"/>
      <c r="T65" s="1221"/>
      <c r="U65" s="1222"/>
      <c r="V65" s="763"/>
      <c r="W65" s="763"/>
      <c r="X65" s="769" t="str">
        <f>Y64 &amp; "-" &amp; AA64</f>
        <v>01.07.2022-31.12.2022</v>
      </c>
      <c r="Y65" s="1221"/>
      <c r="Z65" s="1222"/>
      <c r="AA65" s="1221"/>
      <c r="AB65" s="1222"/>
      <c r="AC65" s="763"/>
      <c r="AD65" s="1233"/>
      <c r="AE65" s="1008"/>
      <c r="AF65" s="829"/>
      <c r="AG65" s="829" t="str">
        <f t="shared" si="0"/>
        <v/>
      </c>
      <c r="AH65" s="829"/>
      <c r="AI65" s="829"/>
      <c r="AJ65" s="829"/>
      <c r="AK65" s="1008"/>
      <c r="AL65" s="1008"/>
      <c r="AM65" s="1008"/>
      <c r="AN65" s="1008"/>
      <c r="AO65" s="1008"/>
      <c r="AP65" s="1008"/>
      <c r="AQ65" s="1008"/>
    </row>
    <row r="66" spans="1:43" s="1061" customFormat="1" ht="15" customHeight="1">
      <c r="A66" s="1215"/>
      <c r="B66" s="1215"/>
      <c r="C66" s="1215"/>
      <c r="D66" s="1215"/>
      <c r="E66" s="1215"/>
      <c r="F66" s="1215"/>
      <c r="G66" s="1108"/>
      <c r="H66" s="1079"/>
      <c r="I66" s="1215"/>
      <c r="J66" s="1215"/>
      <c r="K66" s="965"/>
      <c r="L66" s="688"/>
      <c r="M66" s="557" t="s">
        <v>25</v>
      </c>
      <c r="N66" s="1006"/>
      <c r="O66" s="1006"/>
      <c r="P66" s="1006"/>
      <c r="Q66" s="1006"/>
      <c r="R66" s="1006"/>
      <c r="S66" s="1006"/>
      <c r="T66" s="1006"/>
      <c r="U66" s="1006"/>
      <c r="V66" s="1006"/>
      <c r="W66" s="1006"/>
      <c r="X66" s="1006"/>
      <c r="Y66" s="1006"/>
      <c r="Z66" s="1006"/>
      <c r="AA66" s="1006"/>
      <c r="AB66" s="1006"/>
      <c r="AC66" s="762"/>
      <c r="AD66" s="1234"/>
      <c r="AE66" s="1008"/>
      <c r="AF66" s="829"/>
      <c r="AG66" s="829" t="str">
        <f t="shared" si="0"/>
        <v>Добавить вид теплоносителя (параметры теплоносителя)</v>
      </c>
      <c r="AH66" s="829"/>
      <c r="AI66" s="829"/>
      <c r="AJ66" s="829"/>
      <c r="AK66" s="1008"/>
      <c r="AL66" s="1008"/>
      <c r="AM66" s="1008"/>
      <c r="AN66" s="1008"/>
      <c r="AO66" s="1008"/>
      <c r="AP66" s="1008"/>
      <c r="AQ66" s="1008"/>
    </row>
    <row r="67" spans="1:43" s="1061" customFormat="1" ht="26.25" customHeight="1">
      <c r="A67" s="1215"/>
      <c r="B67" s="1215"/>
      <c r="C67" s="1215"/>
      <c r="D67" s="1215"/>
      <c r="E67" s="1215"/>
      <c r="F67" s="1215">
        <v>3</v>
      </c>
      <c r="G67" s="1079"/>
      <c r="H67" s="1079"/>
      <c r="I67" s="1215"/>
      <c r="J67" s="1254" t="s">
        <v>1402</v>
      </c>
      <c r="K67" s="966"/>
      <c r="L67" s="1113" t="str">
        <f>mergeValue(A67) &amp;"."&amp; mergeValue(B67)&amp;"."&amp; mergeValue(C67)&amp;"."&amp; mergeValue(D67)&amp;"."&amp; mergeValue(E67)&amp;"."&amp; mergeValue(F67)</f>
        <v>1.3.1.1.1.3</v>
      </c>
      <c r="M67" s="555" t="s">
        <v>10</v>
      </c>
      <c r="N67" s="646"/>
      <c r="O67" s="1218" t="s">
        <v>304</v>
      </c>
      <c r="P67" s="1219"/>
      <c r="Q67" s="1219"/>
      <c r="R67" s="1219"/>
      <c r="S67" s="1219"/>
      <c r="T67" s="1219"/>
      <c r="U67" s="1219"/>
      <c r="V67" s="1219"/>
      <c r="W67" s="1219"/>
      <c r="X67" s="1219"/>
      <c r="Y67" s="1219"/>
      <c r="Z67" s="1219"/>
      <c r="AA67" s="1219"/>
      <c r="AB67" s="1219"/>
      <c r="AC67" s="1220"/>
      <c r="AD67" s="630" t="s">
        <v>635</v>
      </c>
      <c r="AE67" s="1008"/>
      <c r="AF67" s="829"/>
      <c r="AG67" s="829" t="str">
        <f t="shared" si="0"/>
        <v>Группа потребителей</v>
      </c>
      <c r="AH67" s="829"/>
      <c r="AI67" s="829"/>
      <c r="AJ67" s="829"/>
      <c r="AK67" s="1008"/>
      <c r="AL67" s="1008"/>
      <c r="AM67" s="1008"/>
      <c r="AN67" s="1008"/>
      <c r="AO67" s="1008"/>
      <c r="AP67" s="1008"/>
      <c r="AQ67" s="1008"/>
    </row>
    <row r="68" spans="1:43" s="1061" customFormat="1" ht="17.100000000000001" customHeight="1">
      <c r="A68" s="1215"/>
      <c r="B68" s="1215"/>
      <c r="C68" s="1215"/>
      <c r="D68" s="1215"/>
      <c r="E68" s="1215"/>
      <c r="F68" s="1215"/>
      <c r="G68" s="1079">
        <v>1</v>
      </c>
      <c r="H68" s="1079"/>
      <c r="I68" s="1215"/>
      <c r="J68" s="1215"/>
      <c r="K68" s="966">
        <v>1</v>
      </c>
      <c r="L68" s="1113" t="str">
        <f>mergeValue(A68) &amp;"."&amp; mergeValue(B68)&amp;"."&amp; mergeValue(C68)&amp;"."&amp; mergeValue(D68)&amp;"."&amp; mergeValue(E68)&amp;"."&amp; mergeValue(F68)&amp;"."&amp; mergeValue(G68)</f>
        <v>1.3.1.1.1.3.1</v>
      </c>
      <c r="M68" s="1069" t="s">
        <v>641</v>
      </c>
      <c r="N68" s="646"/>
      <c r="O68" s="683">
        <v>5386.83</v>
      </c>
      <c r="P68" s="763"/>
      <c r="Q68" s="1094"/>
      <c r="R68" s="1250" t="s">
        <v>1063</v>
      </c>
      <c r="S68" s="1222" t="s">
        <v>84</v>
      </c>
      <c r="T68" s="1250" t="s">
        <v>1413</v>
      </c>
      <c r="U68" s="1222" t="s">
        <v>84</v>
      </c>
      <c r="V68" s="683">
        <v>5577.9</v>
      </c>
      <c r="W68" s="763"/>
      <c r="X68" s="1094"/>
      <c r="Y68" s="1250" t="s">
        <v>1414</v>
      </c>
      <c r="Z68" s="1222" t="s">
        <v>84</v>
      </c>
      <c r="AA68" s="1250" t="s">
        <v>1064</v>
      </c>
      <c r="AB68" s="1222" t="s">
        <v>85</v>
      </c>
      <c r="AC68" s="763"/>
      <c r="AD68" s="1232" t="s">
        <v>654</v>
      </c>
      <c r="AE68" s="1008" t="str">
        <f>strCheckDate(O69:AC69)</f>
        <v/>
      </c>
      <c r="AF68" s="829"/>
      <c r="AG68" s="829" t="str">
        <f t="shared" si="0"/>
        <v>вода</v>
      </c>
      <c r="AH68" s="829"/>
      <c r="AI68" s="829"/>
      <c r="AJ68" s="829"/>
      <c r="AK68" s="1008"/>
      <c r="AL68" s="1008"/>
      <c r="AM68" s="1008"/>
      <c r="AN68" s="1008"/>
      <c r="AO68" s="1008"/>
      <c r="AP68" s="1008"/>
      <c r="AQ68" s="1008"/>
    </row>
    <row r="69" spans="1:43" s="1061" customFormat="1" ht="11.25" hidden="1" customHeight="1">
      <c r="A69" s="1215"/>
      <c r="B69" s="1215"/>
      <c r="C69" s="1215"/>
      <c r="D69" s="1215"/>
      <c r="E69" s="1215"/>
      <c r="F69" s="1215"/>
      <c r="G69" s="1079"/>
      <c r="H69" s="1079"/>
      <c r="I69" s="1215"/>
      <c r="J69" s="1215"/>
      <c r="K69" s="966"/>
      <c r="L69" s="800"/>
      <c r="M69" s="646"/>
      <c r="N69" s="646"/>
      <c r="O69" s="763"/>
      <c r="P69" s="763"/>
      <c r="Q69" s="769" t="str">
        <f>R68 &amp; "-" &amp; T68</f>
        <v>01.01.2022-30.06.2022</v>
      </c>
      <c r="R69" s="1221"/>
      <c r="S69" s="1222"/>
      <c r="T69" s="1221"/>
      <c r="U69" s="1222"/>
      <c r="V69" s="763"/>
      <c r="W69" s="763"/>
      <c r="X69" s="769" t="str">
        <f>Y68 &amp; "-" &amp; AA68</f>
        <v>01.07.2022-31.12.2022</v>
      </c>
      <c r="Y69" s="1221"/>
      <c r="Z69" s="1222"/>
      <c r="AA69" s="1221"/>
      <c r="AB69" s="1222"/>
      <c r="AC69" s="763"/>
      <c r="AD69" s="1233"/>
      <c r="AE69" s="1008"/>
      <c r="AF69" s="829"/>
      <c r="AG69" s="829" t="str">
        <f t="shared" si="0"/>
        <v/>
      </c>
      <c r="AH69" s="829"/>
      <c r="AI69" s="829"/>
      <c r="AJ69" s="829"/>
      <c r="AK69" s="1008"/>
      <c r="AL69" s="1008"/>
      <c r="AM69" s="1008"/>
      <c r="AN69" s="1008"/>
      <c r="AO69" s="1008"/>
      <c r="AP69" s="1008"/>
      <c r="AQ69" s="1008"/>
    </row>
    <row r="70" spans="1:43" s="1061" customFormat="1" ht="15" customHeight="1">
      <c r="A70" s="1215"/>
      <c r="B70" s="1215"/>
      <c r="C70" s="1215"/>
      <c r="D70" s="1215"/>
      <c r="E70" s="1215"/>
      <c r="F70" s="1215"/>
      <c r="G70" s="1108"/>
      <c r="H70" s="1079"/>
      <c r="I70" s="1215"/>
      <c r="J70" s="1215"/>
      <c r="K70" s="965"/>
      <c r="L70" s="688"/>
      <c r="M70" s="557" t="s">
        <v>25</v>
      </c>
      <c r="N70" s="1006"/>
      <c r="O70" s="1006"/>
      <c r="P70" s="1006"/>
      <c r="Q70" s="1006"/>
      <c r="R70" s="1006"/>
      <c r="S70" s="1006"/>
      <c r="T70" s="1006"/>
      <c r="U70" s="1006"/>
      <c r="V70" s="1006"/>
      <c r="W70" s="1006"/>
      <c r="X70" s="1006"/>
      <c r="Y70" s="1006"/>
      <c r="Z70" s="1006"/>
      <c r="AA70" s="1006"/>
      <c r="AB70" s="1006"/>
      <c r="AC70" s="762"/>
      <c r="AD70" s="1234"/>
      <c r="AE70" s="1008"/>
      <c r="AF70" s="829"/>
      <c r="AG70" s="829" t="str">
        <f t="shared" si="0"/>
        <v>Добавить вид теплоносителя (параметры теплоносителя)</v>
      </c>
      <c r="AH70" s="829"/>
      <c r="AI70" s="829"/>
      <c r="AJ70" s="829"/>
      <c r="AK70" s="1008"/>
      <c r="AL70" s="1008"/>
      <c r="AM70" s="1008"/>
      <c r="AN70" s="1008"/>
      <c r="AO70" s="1008"/>
      <c r="AP70" s="1008"/>
      <c r="AQ70" s="1008"/>
    </row>
    <row r="71" spans="1:43" s="1061" customFormat="1" ht="15" customHeight="1">
      <c r="A71" s="1215"/>
      <c r="B71" s="1215"/>
      <c r="C71" s="1215"/>
      <c r="D71" s="1215"/>
      <c r="E71" s="1215"/>
      <c r="F71" s="1108"/>
      <c r="G71" s="1108"/>
      <c r="H71" s="1079"/>
      <c r="I71" s="1215"/>
      <c r="J71" s="1108"/>
      <c r="K71" s="965"/>
      <c r="L71" s="688"/>
      <c r="M71" s="556" t="s">
        <v>11</v>
      </c>
      <c r="N71" s="1006"/>
      <c r="O71" s="1006"/>
      <c r="P71" s="1006"/>
      <c r="Q71" s="1006"/>
      <c r="R71" s="1006"/>
      <c r="S71" s="1006"/>
      <c r="T71" s="1006"/>
      <c r="U71" s="1005"/>
      <c r="V71" s="1006"/>
      <c r="W71" s="1006"/>
      <c r="X71" s="1006"/>
      <c r="Y71" s="1006"/>
      <c r="Z71" s="1006"/>
      <c r="AA71" s="1006"/>
      <c r="AB71" s="1005"/>
      <c r="AC71" s="1006"/>
      <c r="AD71" s="665"/>
      <c r="AE71" s="1008"/>
      <c r="AF71" s="829"/>
      <c r="AG71" s="829" t="str">
        <f t="shared" si="0"/>
        <v>Добавить группу потребителей</v>
      </c>
      <c r="AH71" s="829"/>
      <c r="AI71" s="829"/>
      <c r="AJ71" s="829"/>
      <c r="AK71" s="1008"/>
      <c r="AL71" s="1008"/>
      <c r="AM71" s="1008"/>
      <c r="AN71" s="1008"/>
      <c r="AO71" s="1008"/>
      <c r="AP71" s="1008"/>
      <c r="AQ71" s="1008"/>
    </row>
    <row r="72" spans="1:43" s="1061" customFormat="1" ht="15" customHeight="1">
      <c r="A72" s="1215"/>
      <c r="B72" s="1215"/>
      <c r="C72" s="1215"/>
      <c r="D72" s="1215"/>
      <c r="E72" s="1082" t="s">
        <v>253</v>
      </c>
      <c r="F72" s="1108"/>
      <c r="G72" s="1108"/>
      <c r="H72" s="1108"/>
      <c r="I72" s="979"/>
      <c r="J72" s="1064"/>
      <c r="K72" s="963"/>
      <c r="L72" s="688"/>
      <c r="M72" s="1001" t="s">
        <v>12</v>
      </c>
      <c r="N72" s="1006"/>
      <c r="O72" s="1006"/>
      <c r="P72" s="1006"/>
      <c r="Q72" s="1006"/>
      <c r="R72" s="1006"/>
      <c r="S72" s="1006"/>
      <c r="T72" s="1006"/>
      <c r="U72" s="1005"/>
      <c r="V72" s="1006"/>
      <c r="W72" s="1006"/>
      <c r="X72" s="1006"/>
      <c r="Y72" s="1006"/>
      <c r="Z72" s="1006"/>
      <c r="AA72" s="1006"/>
      <c r="AB72" s="1005"/>
      <c r="AC72" s="1006"/>
      <c r="AD72" s="665"/>
      <c r="AE72" s="1008"/>
      <c r="AF72" s="829"/>
      <c r="AG72" s="829" t="str">
        <f t="shared" si="0"/>
        <v>Добавить схему подключения</v>
      </c>
      <c r="AH72" s="829"/>
      <c r="AI72" s="829"/>
      <c r="AJ72" s="829"/>
      <c r="AK72" s="1008"/>
      <c r="AL72" s="1008"/>
      <c r="AM72" s="1008"/>
      <c r="AN72" s="1008"/>
      <c r="AO72" s="1008"/>
      <c r="AP72" s="1008"/>
      <c r="AQ72" s="1008"/>
    </row>
    <row r="73" spans="1:43" ht="11.25">
      <c r="A73" s="990"/>
      <c r="B73" s="990"/>
      <c r="C73" s="990"/>
      <c r="D73" s="990"/>
      <c r="E73" s="990"/>
      <c r="F73" s="990"/>
      <c r="G73" s="990"/>
      <c r="H73" s="990"/>
      <c r="I73" s="990"/>
      <c r="J73" s="990"/>
      <c r="K73" s="990"/>
      <c r="AE73" s="990"/>
      <c r="AF73" s="990"/>
      <c r="AG73" s="990"/>
      <c r="AH73" s="990"/>
      <c r="AI73" s="990"/>
      <c r="AJ73" s="990"/>
      <c r="AK73" s="990"/>
      <c r="AL73" s="990"/>
      <c r="AM73" s="990"/>
      <c r="AN73" s="990"/>
      <c r="AO73" s="990"/>
    </row>
    <row r="74" spans="1:43" ht="90" customHeight="1">
      <c r="L74" s="1">
        <v>1</v>
      </c>
      <c r="M74" s="1208" t="s">
        <v>631</v>
      </c>
      <c r="N74" s="1208"/>
      <c r="O74" s="1208"/>
      <c r="P74" s="1208"/>
      <c r="Q74" s="1208"/>
      <c r="R74" s="1208"/>
      <c r="S74" s="1208"/>
      <c r="T74" s="1208"/>
      <c r="U74" s="1208"/>
      <c r="V74" s="1208"/>
      <c r="W74" s="1208"/>
      <c r="X74" s="1208"/>
      <c r="Y74" s="1208"/>
      <c r="Z74" s="1208"/>
      <c r="AA74" s="1208"/>
      <c r="AB74" s="1208"/>
      <c r="AC74" s="1208"/>
      <c r="AD74" s="1208"/>
    </row>
  </sheetData>
  <sheetProtection password="FA9C" sheet="1" objects="1" scenarios="1" formatColumns="0" formatRows="0"/>
  <dataConsolidate leftLabels="1"/>
  <mergeCells count="165">
    <mergeCell ref="AD64:AD66"/>
    <mergeCell ref="F67:F70"/>
    <mergeCell ref="J67:J70"/>
    <mergeCell ref="O67:AC67"/>
    <mergeCell ref="R68:R69"/>
    <mergeCell ref="S68:S69"/>
    <mergeCell ref="T68:T69"/>
    <mergeCell ref="U68:U69"/>
    <mergeCell ref="Y68:Y69"/>
    <mergeCell ref="Z68:Z69"/>
    <mergeCell ref="AA68:AA69"/>
    <mergeCell ref="AB68:AB69"/>
    <mergeCell ref="AD68:AD70"/>
    <mergeCell ref="F63:F66"/>
    <mergeCell ref="J63:J66"/>
    <mergeCell ref="O63:AC63"/>
    <mergeCell ref="R64:R65"/>
    <mergeCell ref="S64:S65"/>
    <mergeCell ref="T64:T65"/>
    <mergeCell ref="U64:U65"/>
    <mergeCell ref="Y64:Y65"/>
    <mergeCell ref="Z64:Z65"/>
    <mergeCell ref="AA64:AA65"/>
    <mergeCell ref="AB64:AB65"/>
    <mergeCell ref="AD46:AD48"/>
    <mergeCell ref="F49:F52"/>
    <mergeCell ref="J49:J52"/>
    <mergeCell ref="O49:AC49"/>
    <mergeCell ref="R50:R51"/>
    <mergeCell ref="S50:S51"/>
    <mergeCell ref="T50:T51"/>
    <mergeCell ref="U50:U51"/>
    <mergeCell ref="Y50:Y51"/>
    <mergeCell ref="Z50:Z51"/>
    <mergeCell ref="AA50:AA51"/>
    <mergeCell ref="AB50:AB51"/>
    <mergeCell ref="AD50:AD52"/>
    <mergeCell ref="J45:J48"/>
    <mergeCell ref="O45:AC45"/>
    <mergeCell ref="R46:R47"/>
    <mergeCell ref="S46:S47"/>
    <mergeCell ref="T46:T47"/>
    <mergeCell ref="U46:U47"/>
    <mergeCell ref="Y46:Y47"/>
    <mergeCell ref="Z46:Z47"/>
    <mergeCell ref="AA46:AA47"/>
    <mergeCell ref="AB46:AB47"/>
    <mergeCell ref="AD28:AD30"/>
    <mergeCell ref="F31:F34"/>
    <mergeCell ref="J31:J34"/>
    <mergeCell ref="O31:AC31"/>
    <mergeCell ref="R32:R33"/>
    <mergeCell ref="S32:S33"/>
    <mergeCell ref="T32:T33"/>
    <mergeCell ref="U32:U33"/>
    <mergeCell ref="Y32:Y33"/>
    <mergeCell ref="Z32:Z33"/>
    <mergeCell ref="AA32:AA33"/>
    <mergeCell ref="AB32:AB33"/>
    <mergeCell ref="AD32:AD34"/>
    <mergeCell ref="Z60:Z61"/>
    <mergeCell ref="AA60:AA61"/>
    <mergeCell ref="AB60:AB61"/>
    <mergeCell ref="F27:F30"/>
    <mergeCell ref="J27:J30"/>
    <mergeCell ref="O27:AC27"/>
    <mergeCell ref="R28:R29"/>
    <mergeCell ref="S28:S29"/>
    <mergeCell ref="T28:T29"/>
    <mergeCell ref="U28:U29"/>
    <mergeCell ref="Y28:Y29"/>
    <mergeCell ref="Z28:Z29"/>
    <mergeCell ref="AA28:AA29"/>
    <mergeCell ref="AB28:AB29"/>
    <mergeCell ref="F45:F48"/>
    <mergeCell ref="AB24:AB25"/>
    <mergeCell ref="Y42:Y43"/>
    <mergeCell ref="Z42:Z43"/>
    <mergeCell ref="AA42:AA43"/>
    <mergeCell ref="AB42:AB43"/>
    <mergeCell ref="U60:U61"/>
    <mergeCell ref="AD60:AD62"/>
    <mergeCell ref="V12:AB12"/>
    <mergeCell ref="V14:AA14"/>
    <mergeCell ref="AB14:AB16"/>
    <mergeCell ref="V15:V16"/>
    <mergeCell ref="W15:X15"/>
    <mergeCell ref="Y15:AA15"/>
    <mergeCell ref="Z16:AA16"/>
    <mergeCell ref="Z17:AA17"/>
    <mergeCell ref="Y24:Y25"/>
    <mergeCell ref="Z24:Z25"/>
    <mergeCell ref="AD42:AD44"/>
    <mergeCell ref="O41:AC41"/>
    <mergeCell ref="R42:R43"/>
    <mergeCell ref="S42:S43"/>
    <mergeCell ref="T42:T43"/>
    <mergeCell ref="U42:U43"/>
    <mergeCell ref="Y60:Y61"/>
    <mergeCell ref="AD24:AD26"/>
    <mergeCell ref="M74:AD74"/>
    <mergeCell ref="O21:AC21"/>
    <mergeCell ref="E22:E35"/>
    <mergeCell ref="I22:I35"/>
    <mergeCell ref="O22:AC22"/>
    <mergeCell ref="F23:F26"/>
    <mergeCell ref="J23:J26"/>
    <mergeCell ref="O23:AC23"/>
    <mergeCell ref="R24:R25"/>
    <mergeCell ref="S24:S25"/>
    <mergeCell ref="T24:T25"/>
    <mergeCell ref="O37:AC37"/>
    <mergeCell ref="O38:AC38"/>
    <mergeCell ref="O39:AC39"/>
    <mergeCell ref="E40:E53"/>
    <mergeCell ref="O55:AC55"/>
    <mergeCell ref="O56:AC56"/>
    <mergeCell ref="O57:AC57"/>
    <mergeCell ref="E58:E71"/>
    <mergeCell ref="I58:I71"/>
    <mergeCell ref="O58:AC58"/>
    <mergeCell ref="F59:F62"/>
    <mergeCell ref="J59:J62"/>
    <mergeCell ref="S17:T17"/>
    <mergeCell ref="A18:A72"/>
    <mergeCell ref="O18:AC18"/>
    <mergeCell ref="B19:B36"/>
    <mergeCell ref="O19:AC19"/>
    <mergeCell ref="C20:C36"/>
    <mergeCell ref="O20:AC20"/>
    <mergeCell ref="D21:D36"/>
    <mergeCell ref="U24:U25"/>
    <mergeCell ref="B37:B54"/>
    <mergeCell ref="C38:C54"/>
    <mergeCell ref="D39:D54"/>
    <mergeCell ref="I40:I53"/>
    <mergeCell ref="O40:AC40"/>
    <mergeCell ref="F41:F44"/>
    <mergeCell ref="J41:J44"/>
    <mergeCell ref="B55:B72"/>
    <mergeCell ref="C56:C72"/>
    <mergeCell ref="D57:D72"/>
    <mergeCell ref="O59:AC59"/>
    <mergeCell ref="R60:R61"/>
    <mergeCell ref="S60:S61"/>
    <mergeCell ref="T60:T61"/>
    <mergeCell ref="AA24:AA25"/>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s>
  <dataValidations count="11">
    <dataValidation allowBlank="1" sqref="WWA983106:WWL983112 JO65602:JZ65608 TK65602:TV65608 ADG65602:ADR65608 ANC65602:ANN65608 AWY65602:AXJ65608 BGU65602:BHF65608 BQQ65602:BRB65608 CAM65602:CAX65608 CKI65602:CKT65608 CUE65602:CUP65608 DEA65602:DEL65608 DNW65602:DOH65608 DXS65602:DYD65608 EHO65602:EHZ65608 ERK65602:ERV65608 FBG65602:FBR65608 FLC65602:FLN65608 FUY65602:FVJ65608 GEU65602:GFF65608 GOQ65602:GPB65608 GYM65602:GYX65608 HII65602:HIT65608 HSE65602:HSP65608 ICA65602:ICL65608 ILW65602:IMH65608 IVS65602:IWD65608 JFO65602:JFZ65608 JPK65602:JPV65608 JZG65602:JZR65608 KJC65602:KJN65608 KSY65602:KTJ65608 LCU65602:LDF65608 LMQ65602:LNB65608 LWM65602:LWX65608 MGI65602:MGT65608 MQE65602:MQP65608 NAA65602:NAL65608 NJW65602:NKH65608 NTS65602:NUD65608 ODO65602:ODZ65608 ONK65602:ONV65608 OXG65602:OXR65608 PHC65602:PHN65608 PQY65602:PRJ65608 QAU65602:QBF65608 QKQ65602:QLB65608 QUM65602:QUX65608 REI65602:RET65608 ROE65602:ROP65608 RYA65602:RYL65608 SHW65602:SIH65608 SRS65602:SSD65608 TBO65602:TBZ65608 TLK65602:TLV65608 TVG65602:TVR65608 UFC65602:UFN65608 UOY65602:UPJ65608 UYU65602:UZF65608 VIQ65602:VJB65608 VSM65602:VSX65608 WCI65602:WCT65608 WME65602:WMP65608 WWA65602:WWL65608 JO131138:JZ131144 TK131138:TV131144 ADG131138:ADR131144 ANC131138:ANN131144 AWY131138:AXJ131144 BGU131138:BHF131144 BQQ131138:BRB131144 CAM131138:CAX131144 CKI131138:CKT131144 CUE131138:CUP131144 DEA131138:DEL131144 DNW131138:DOH131144 DXS131138:DYD131144 EHO131138:EHZ131144 ERK131138:ERV131144 FBG131138:FBR131144 FLC131138:FLN131144 FUY131138:FVJ131144 GEU131138:GFF131144 GOQ131138:GPB131144 GYM131138:GYX131144 HII131138:HIT131144 HSE131138:HSP131144 ICA131138:ICL131144 ILW131138:IMH131144 IVS131138:IWD131144 JFO131138:JFZ131144 JPK131138:JPV131144 JZG131138:JZR131144 KJC131138:KJN131144 KSY131138:KTJ131144 LCU131138:LDF131144 LMQ131138:LNB131144 LWM131138:LWX131144 MGI131138:MGT131144 MQE131138:MQP131144 NAA131138:NAL131144 NJW131138:NKH131144 NTS131138:NUD131144 ODO131138:ODZ131144 ONK131138:ONV131144 OXG131138:OXR131144 PHC131138:PHN131144 PQY131138:PRJ131144 QAU131138:QBF131144 QKQ131138:QLB131144 QUM131138:QUX131144 REI131138:RET131144 ROE131138:ROP131144 RYA131138:RYL131144 SHW131138:SIH131144 SRS131138:SSD131144 TBO131138:TBZ131144 TLK131138:TLV131144 TVG131138:TVR131144 UFC131138:UFN131144 UOY131138:UPJ131144 UYU131138:UZF131144 VIQ131138:VJB131144 VSM131138:VSX131144 WCI131138:WCT131144 WME131138:WMP131144 WWA131138:WWL131144 JO196674:JZ196680 TK196674:TV196680 ADG196674:ADR196680 ANC196674:ANN196680 AWY196674:AXJ196680 BGU196674:BHF196680 BQQ196674:BRB196680 CAM196674:CAX196680 CKI196674:CKT196680 CUE196674:CUP196680 DEA196674:DEL196680 DNW196674:DOH196680 DXS196674:DYD196680 EHO196674:EHZ196680 ERK196674:ERV196680 FBG196674:FBR196680 FLC196674:FLN196680 FUY196674:FVJ196680 GEU196674:GFF196680 GOQ196674:GPB196680 GYM196674:GYX196680 HII196674:HIT196680 HSE196674:HSP196680 ICA196674:ICL196680 ILW196674:IMH196680 IVS196674:IWD196680 JFO196674:JFZ196680 JPK196674:JPV196680 JZG196674:JZR196680 KJC196674:KJN196680 KSY196674:KTJ196680 LCU196674:LDF196680 LMQ196674:LNB196680 LWM196674:LWX196680 MGI196674:MGT196680 MQE196674:MQP196680 NAA196674:NAL196680 NJW196674:NKH196680 NTS196674:NUD196680 ODO196674:ODZ196680 ONK196674:ONV196680 OXG196674:OXR196680 PHC196674:PHN196680 PQY196674:PRJ196680 QAU196674:QBF196680 QKQ196674:QLB196680 QUM196674:QUX196680 REI196674:RET196680 ROE196674:ROP196680 RYA196674:RYL196680 SHW196674:SIH196680 SRS196674:SSD196680 TBO196674:TBZ196680 TLK196674:TLV196680 TVG196674:TVR196680 UFC196674:UFN196680 UOY196674:UPJ196680 UYU196674:UZF196680 VIQ196674:VJB196680 VSM196674:VSX196680 WCI196674:WCT196680 WME196674:WMP196680 WWA196674:WWL196680 JO262210:JZ262216 TK262210:TV262216 ADG262210:ADR262216 ANC262210:ANN262216 AWY262210:AXJ262216 BGU262210:BHF262216 BQQ262210:BRB262216 CAM262210:CAX262216 CKI262210:CKT262216 CUE262210:CUP262216 DEA262210:DEL262216 DNW262210:DOH262216 DXS262210:DYD262216 EHO262210:EHZ262216 ERK262210:ERV262216 FBG262210:FBR262216 FLC262210:FLN262216 FUY262210:FVJ262216 GEU262210:GFF262216 GOQ262210:GPB262216 GYM262210:GYX262216 HII262210:HIT262216 HSE262210:HSP262216 ICA262210:ICL262216 ILW262210:IMH262216 IVS262210:IWD262216 JFO262210:JFZ262216 JPK262210:JPV262216 JZG262210:JZR262216 KJC262210:KJN262216 KSY262210:KTJ262216 LCU262210:LDF262216 LMQ262210:LNB262216 LWM262210:LWX262216 MGI262210:MGT262216 MQE262210:MQP262216 NAA262210:NAL262216 NJW262210:NKH262216 NTS262210:NUD262216 ODO262210:ODZ262216 ONK262210:ONV262216 OXG262210:OXR262216 PHC262210:PHN262216 PQY262210:PRJ262216 QAU262210:QBF262216 QKQ262210:QLB262216 QUM262210:QUX262216 REI262210:RET262216 ROE262210:ROP262216 RYA262210:RYL262216 SHW262210:SIH262216 SRS262210:SSD262216 TBO262210:TBZ262216 TLK262210:TLV262216 TVG262210:TVR262216 UFC262210:UFN262216 UOY262210:UPJ262216 UYU262210:UZF262216 VIQ262210:VJB262216 VSM262210:VSX262216 WCI262210:WCT262216 WME262210:WMP262216 WWA262210:WWL262216 JO327746:JZ327752 TK327746:TV327752 ADG327746:ADR327752 ANC327746:ANN327752 AWY327746:AXJ327752 BGU327746:BHF327752 BQQ327746:BRB327752 CAM327746:CAX327752 CKI327746:CKT327752 CUE327746:CUP327752 DEA327746:DEL327752 DNW327746:DOH327752 DXS327746:DYD327752 EHO327746:EHZ327752 ERK327746:ERV327752 FBG327746:FBR327752 FLC327746:FLN327752 FUY327746:FVJ327752 GEU327746:GFF327752 GOQ327746:GPB327752 GYM327746:GYX327752 HII327746:HIT327752 HSE327746:HSP327752 ICA327746:ICL327752 ILW327746:IMH327752 IVS327746:IWD327752 JFO327746:JFZ327752 JPK327746:JPV327752 JZG327746:JZR327752 KJC327746:KJN327752 KSY327746:KTJ327752 LCU327746:LDF327752 LMQ327746:LNB327752 LWM327746:LWX327752 MGI327746:MGT327752 MQE327746:MQP327752 NAA327746:NAL327752 NJW327746:NKH327752 NTS327746:NUD327752 ODO327746:ODZ327752 ONK327746:ONV327752 OXG327746:OXR327752 PHC327746:PHN327752 PQY327746:PRJ327752 QAU327746:QBF327752 QKQ327746:QLB327752 QUM327746:QUX327752 REI327746:RET327752 ROE327746:ROP327752 RYA327746:RYL327752 SHW327746:SIH327752 SRS327746:SSD327752 TBO327746:TBZ327752 TLK327746:TLV327752 TVG327746:TVR327752 UFC327746:UFN327752 UOY327746:UPJ327752 UYU327746:UZF327752 VIQ327746:VJB327752 VSM327746:VSX327752 WCI327746:WCT327752 WME327746:WMP327752 WWA327746:WWL327752 JO393282:JZ393288 TK393282:TV393288 ADG393282:ADR393288 ANC393282:ANN393288 AWY393282:AXJ393288 BGU393282:BHF393288 BQQ393282:BRB393288 CAM393282:CAX393288 CKI393282:CKT393288 CUE393282:CUP393288 DEA393282:DEL393288 DNW393282:DOH393288 DXS393282:DYD393288 EHO393282:EHZ393288 ERK393282:ERV393288 FBG393282:FBR393288 FLC393282:FLN393288 FUY393282:FVJ393288 GEU393282:GFF393288 GOQ393282:GPB393288 GYM393282:GYX393288 HII393282:HIT393288 HSE393282:HSP393288 ICA393282:ICL393288 ILW393282:IMH393288 IVS393282:IWD393288 JFO393282:JFZ393288 JPK393282:JPV393288 JZG393282:JZR393288 KJC393282:KJN393288 KSY393282:KTJ393288 LCU393282:LDF393288 LMQ393282:LNB393288 LWM393282:LWX393288 MGI393282:MGT393288 MQE393282:MQP393288 NAA393282:NAL393288 NJW393282:NKH393288 NTS393282:NUD393288 ODO393282:ODZ393288 ONK393282:ONV393288 OXG393282:OXR393288 PHC393282:PHN393288 PQY393282:PRJ393288 QAU393282:QBF393288 QKQ393282:QLB393288 QUM393282:QUX393288 REI393282:RET393288 ROE393282:ROP393288 RYA393282:RYL393288 SHW393282:SIH393288 SRS393282:SSD393288 TBO393282:TBZ393288 TLK393282:TLV393288 TVG393282:TVR393288 UFC393282:UFN393288 UOY393282:UPJ393288 UYU393282:UZF393288 VIQ393282:VJB393288 VSM393282:VSX393288 WCI393282:WCT393288 WME393282:WMP393288 WWA393282:WWL393288 JO458818:JZ458824 TK458818:TV458824 ADG458818:ADR458824 ANC458818:ANN458824 AWY458818:AXJ458824 BGU458818:BHF458824 BQQ458818:BRB458824 CAM458818:CAX458824 CKI458818:CKT458824 CUE458818:CUP458824 DEA458818:DEL458824 DNW458818:DOH458824 DXS458818:DYD458824 EHO458818:EHZ458824 ERK458818:ERV458824 FBG458818:FBR458824 FLC458818:FLN458824 FUY458818:FVJ458824 GEU458818:GFF458824 GOQ458818:GPB458824 GYM458818:GYX458824 HII458818:HIT458824 HSE458818:HSP458824 ICA458818:ICL458824 ILW458818:IMH458824 IVS458818:IWD458824 JFO458818:JFZ458824 JPK458818:JPV458824 JZG458818:JZR458824 KJC458818:KJN458824 KSY458818:KTJ458824 LCU458818:LDF458824 LMQ458818:LNB458824 LWM458818:LWX458824 MGI458818:MGT458824 MQE458818:MQP458824 NAA458818:NAL458824 NJW458818:NKH458824 NTS458818:NUD458824 ODO458818:ODZ458824 ONK458818:ONV458824 OXG458818:OXR458824 PHC458818:PHN458824 PQY458818:PRJ458824 QAU458818:QBF458824 QKQ458818:QLB458824 QUM458818:QUX458824 REI458818:RET458824 ROE458818:ROP458824 RYA458818:RYL458824 SHW458818:SIH458824 SRS458818:SSD458824 TBO458818:TBZ458824 TLK458818:TLV458824 TVG458818:TVR458824 UFC458818:UFN458824 UOY458818:UPJ458824 UYU458818:UZF458824 VIQ458818:VJB458824 VSM458818:VSX458824 WCI458818:WCT458824 WME458818:WMP458824 WWA458818:WWL458824 JO524354:JZ524360 TK524354:TV524360 ADG524354:ADR524360 ANC524354:ANN524360 AWY524354:AXJ524360 BGU524354:BHF524360 BQQ524354:BRB524360 CAM524354:CAX524360 CKI524354:CKT524360 CUE524354:CUP524360 DEA524354:DEL524360 DNW524354:DOH524360 DXS524354:DYD524360 EHO524354:EHZ524360 ERK524354:ERV524360 FBG524354:FBR524360 FLC524354:FLN524360 FUY524354:FVJ524360 GEU524354:GFF524360 GOQ524354:GPB524360 GYM524354:GYX524360 HII524354:HIT524360 HSE524354:HSP524360 ICA524354:ICL524360 ILW524354:IMH524360 IVS524354:IWD524360 JFO524354:JFZ524360 JPK524354:JPV524360 JZG524354:JZR524360 KJC524354:KJN524360 KSY524354:KTJ524360 LCU524354:LDF524360 LMQ524354:LNB524360 LWM524354:LWX524360 MGI524354:MGT524360 MQE524354:MQP524360 NAA524354:NAL524360 NJW524354:NKH524360 NTS524354:NUD524360 ODO524354:ODZ524360 ONK524354:ONV524360 OXG524354:OXR524360 PHC524354:PHN524360 PQY524354:PRJ524360 QAU524354:QBF524360 QKQ524354:QLB524360 QUM524354:QUX524360 REI524354:RET524360 ROE524354:ROP524360 RYA524354:RYL524360 SHW524354:SIH524360 SRS524354:SSD524360 TBO524354:TBZ524360 TLK524354:TLV524360 TVG524354:TVR524360 UFC524354:UFN524360 UOY524354:UPJ524360 UYU524354:UZF524360 VIQ524354:VJB524360 VSM524354:VSX524360 WCI524354:WCT524360 WME524354:WMP524360 WWA524354:WWL524360 JO589890:JZ589896 TK589890:TV589896 ADG589890:ADR589896 ANC589890:ANN589896 AWY589890:AXJ589896 BGU589890:BHF589896 BQQ589890:BRB589896 CAM589890:CAX589896 CKI589890:CKT589896 CUE589890:CUP589896 DEA589890:DEL589896 DNW589890:DOH589896 DXS589890:DYD589896 EHO589890:EHZ589896 ERK589890:ERV589896 FBG589890:FBR589896 FLC589890:FLN589896 FUY589890:FVJ589896 GEU589890:GFF589896 GOQ589890:GPB589896 GYM589890:GYX589896 HII589890:HIT589896 HSE589890:HSP589896 ICA589890:ICL589896 ILW589890:IMH589896 IVS589890:IWD589896 JFO589890:JFZ589896 JPK589890:JPV589896 JZG589890:JZR589896 KJC589890:KJN589896 KSY589890:KTJ589896 LCU589890:LDF589896 LMQ589890:LNB589896 LWM589890:LWX589896 MGI589890:MGT589896 MQE589890:MQP589896 NAA589890:NAL589896 NJW589890:NKH589896 NTS589890:NUD589896 ODO589890:ODZ589896 ONK589890:ONV589896 OXG589890:OXR589896 PHC589890:PHN589896 PQY589890:PRJ589896 QAU589890:QBF589896 QKQ589890:QLB589896 QUM589890:QUX589896 REI589890:RET589896 ROE589890:ROP589896 RYA589890:RYL589896 SHW589890:SIH589896 SRS589890:SSD589896 TBO589890:TBZ589896 TLK589890:TLV589896 TVG589890:TVR589896 UFC589890:UFN589896 UOY589890:UPJ589896 UYU589890:UZF589896 VIQ589890:VJB589896 VSM589890:VSX589896 WCI589890:WCT589896 WME589890:WMP589896 WWA589890:WWL589896 JO655426:JZ655432 TK655426:TV655432 ADG655426:ADR655432 ANC655426:ANN655432 AWY655426:AXJ655432 BGU655426:BHF655432 BQQ655426:BRB655432 CAM655426:CAX655432 CKI655426:CKT655432 CUE655426:CUP655432 DEA655426:DEL655432 DNW655426:DOH655432 DXS655426:DYD655432 EHO655426:EHZ655432 ERK655426:ERV655432 FBG655426:FBR655432 FLC655426:FLN655432 FUY655426:FVJ655432 GEU655426:GFF655432 GOQ655426:GPB655432 GYM655426:GYX655432 HII655426:HIT655432 HSE655426:HSP655432 ICA655426:ICL655432 ILW655426:IMH655432 IVS655426:IWD655432 JFO655426:JFZ655432 JPK655426:JPV655432 JZG655426:JZR655432 KJC655426:KJN655432 KSY655426:KTJ655432 LCU655426:LDF655432 LMQ655426:LNB655432 LWM655426:LWX655432 MGI655426:MGT655432 MQE655426:MQP655432 NAA655426:NAL655432 NJW655426:NKH655432 NTS655426:NUD655432 ODO655426:ODZ655432 ONK655426:ONV655432 OXG655426:OXR655432 PHC655426:PHN655432 PQY655426:PRJ655432 QAU655426:QBF655432 QKQ655426:QLB655432 QUM655426:QUX655432 REI655426:RET655432 ROE655426:ROP655432 RYA655426:RYL655432 SHW655426:SIH655432 SRS655426:SSD655432 TBO655426:TBZ655432 TLK655426:TLV655432 TVG655426:TVR655432 UFC655426:UFN655432 UOY655426:UPJ655432 UYU655426:UZF655432 VIQ655426:VJB655432 VSM655426:VSX655432 WCI655426:WCT655432 WME655426:WMP655432 WWA655426:WWL655432 JO720962:JZ720968 TK720962:TV720968 ADG720962:ADR720968 ANC720962:ANN720968 AWY720962:AXJ720968 BGU720962:BHF720968 BQQ720962:BRB720968 CAM720962:CAX720968 CKI720962:CKT720968 CUE720962:CUP720968 DEA720962:DEL720968 DNW720962:DOH720968 DXS720962:DYD720968 EHO720962:EHZ720968 ERK720962:ERV720968 FBG720962:FBR720968 FLC720962:FLN720968 FUY720962:FVJ720968 GEU720962:GFF720968 GOQ720962:GPB720968 GYM720962:GYX720968 HII720962:HIT720968 HSE720962:HSP720968 ICA720962:ICL720968 ILW720962:IMH720968 IVS720962:IWD720968 JFO720962:JFZ720968 JPK720962:JPV720968 JZG720962:JZR720968 KJC720962:KJN720968 KSY720962:KTJ720968 LCU720962:LDF720968 LMQ720962:LNB720968 LWM720962:LWX720968 MGI720962:MGT720968 MQE720962:MQP720968 NAA720962:NAL720968 NJW720962:NKH720968 NTS720962:NUD720968 ODO720962:ODZ720968 ONK720962:ONV720968 OXG720962:OXR720968 PHC720962:PHN720968 PQY720962:PRJ720968 QAU720962:QBF720968 QKQ720962:QLB720968 QUM720962:QUX720968 REI720962:RET720968 ROE720962:ROP720968 RYA720962:RYL720968 SHW720962:SIH720968 SRS720962:SSD720968 TBO720962:TBZ720968 TLK720962:TLV720968 TVG720962:TVR720968 UFC720962:UFN720968 UOY720962:UPJ720968 UYU720962:UZF720968 VIQ720962:VJB720968 VSM720962:VSX720968 WCI720962:WCT720968 WME720962:WMP720968 WWA720962:WWL720968 JO786498:JZ786504 TK786498:TV786504 ADG786498:ADR786504 ANC786498:ANN786504 AWY786498:AXJ786504 BGU786498:BHF786504 BQQ786498:BRB786504 CAM786498:CAX786504 CKI786498:CKT786504 CUE786498:CUP786504 DEA786498:DEL786504 DNW786498:DOH786504 DXS786498:DYD786504 EHO786498:EHZ786504 ERK786498:ERV786504 FBG786498:FBR786504 FLC786498:FLN786504 FUY786498:FVJ786504 GEU786498:GFF786504 GOQ786498:GPB786504 GYM786498:GYX786504 HII786498:HIT786504 HSE786498:HSP786504 ICA786498:ICL786504 ILW786498:IMH786504 IVS786498:IWD786504 JFO786498:JFZ786504 JPK786498:JPV786504 JZG786498:JZR786504 KJC786498:KJN786504 KSY786498:KTJ786504 LCU786498:LDF786504 LMQ786498:LNB786504 LWM786498:LWX786504 MGI786498:MGT786504 MQE786498:MQP786504 NAA786498:NAL786504 NJW786498:NKH786504 NTS786498:NUD786504 ODO786498:ODZ786504 ONK786498:ONV786504 OXG786498:OXR786504 PHC786498:PHN786504 PQY786498:PRJ786504 QAU786498:QBF786504 QKQ786498:QLB786504 QUM786498:QUX786504 REI786498:RET786504 ROE786498:ROP786504 RYA786498:RYL786504 SHW786498:SIH786504 SRS786498:SSD786504 TBO786498:TBZ786504 TLK786498:TLV786504 TVG786498:TVR786504 UFC786498:UFN786504 UOY786498:UPJ786504 UYU786498:UZF786504 VIQ786498:VJB786504 VSM786498:VSX786504 WCI786498:WCT786504 WME786498:WMP786504 WWA786498:WWL786504 JO852034:JZ852040 TK852034:TV852040 ADG852034:ADR852040 ANC852034:ANN852040 AWY852034:AXJ852040 BGU852034:BHF852040 BQQ852034:BRB852040 CAM852034:CAX852040 CKI852034:CKT852040 CUE852034:CUP852040 DEA852034:DEL852040 DNW852034:DOH852040 DXS852034:DYD852040 EHO852034:EHZ852040 ERK852034:ERV852040 FBG852034:FBR852040 FLC852034:FLN852040 FUY852034:FVJ852040 GEU852034:GFF852040 GOQ852034:GPB852040 GYM852034:GYX852040 HII852034:HIT852040 HSE852034:HSP852040 ICA852034:ICL852040 ILW852034:IMH852040 IVS852034:IWD852040 JFO852034:JFZ852040 JPK852034:JPV852040 JZG852034:JZR852040 KJC852034:KJN852040 KSY852034:KTJ852040 LCU852034:LDF852040 LMQ852034:LNB852040 LWM852034:LWX852040 MGI852034:MGT852040 MQE852034:MQP852040 NAA852034:NAL852040 NJW852034:NKH852040 NTS852034:NUD852040 ODO852034:ODZ852040 ONK852034:ONV852040 OXG852034:OXR852040 PHC852034:PHN852040 PQY852034:PRJ852040 QAU852034:QBF852040 QKQ852034:QLB852040 QUM852034:QUX852040 REI852034:RET852040 ROE852034:ROP852040 RYA852034:RYL852040 SHW852034:SIH852040 SRS852034:SSD852040 TBO852034:TBZ852040 TLK852034:TLV852040 TVG852034:TVR852040 UFC852034:UFN852040 UOY852034:UPJ852040 UYU852034:UZF852040 VIQ852034:VJB852040 VSM852034:VSX852040 WCI852034:WCT852040 WME852034:WMP852040 WWA852034:WWL852040 JO917570:JZ917576 TK917570:TV917576 ADG917570:ADR917576 ANC917570:ANN917576 AWY917570:AXJ917576 BGU917570:BHF917576 BQQ917570:BRB917576 CAM917570:CAX917576 CKI917570:CKT917576 CUE917570:CUP917576 DEA917570:DEL917576 DNW917570:DOH917576 DXS917570:DYD917576 EHO917570:EHZ917576 ERK917570:ERV917576 FBG917570:FBR917576 FLC917570:FLN917576 FUY917570:FVJ917576 GEU917570:GFF917576 GOQ917570:GPB917576 GYM917570:GYX917576 HII917570:HIT917576 HSE917570:HSP917576 ICA917570:ICL917576 ILW917570:IMH917576 IVS917570:IWD917576 JFO917570:JFZ917576 JPK917570:JPV917576 JZG917570:JZR917576 KJC917570:KJN917576 KSY917570:KTJ917576 LCU917570:LDF917576 LMQ917570:LNB917576 LWM917570:LWX917576 MGI917570:MGT917576 MQE917570:MQP917576 NAA917570:NAL917576 NJW917570:NKH917576 NTS917570:NUD917576 ODO917570:ODZ917576 ONK917570:ONV917576 OXG917570:OXR917576 PHC917570:PHN917576 PQY917570:PRJ917576 QAU917570:QBF917576 QKQ917570:QLB917576 QUM917570:QUX917576 REI917570:RET917576 ROE917570:ROP917576 RYA917570:RYL917576 SHW917570:SIH917576 SRS917570:SSD917576 TBO917570:TBZ917576 TLK917570:TLV917576 TVG917570:TVR917576 UFC917570:UFN917576 UOY917570:UPJ917576 UYU917570:UZF917576 VIQ917570:VJB917576 VSM917570:VSX917576 WCI917570:WCT917576 WME917570:WMP917576 WWA917570:WWL917576 JO983106:JZ983112 TK983106:TV983112 ADG983106:ADR983112 ANC983106:ANN983112 AWY983106:AXJ983112 BGU983106:BHF983112 BQQ983106:BRB983112 CAM983106:CAX983112 CKI983106:CKT983112 CUE983106:CUP983112 DEA983106:DEL983112 DNW983106:DOH983112 DXS983106:DYD983112 EHO983106:EHZ983112 ERK983106:ERV983112 FBG983106:FBR983112 FLC983106:FLN983112 FUY983106:FVJ983112 GEU983106:GFF983112 GOQ983106:GPB983112 GYM983106:GYX983112 HII983106:HIT983112 HSE983106:HSP983112 ICA983106:ICL983112 ILW983106:IMH983112 IVS983106:IWD983112 JFO983106:JFZ983112 JPK983106:JPV983112 JZG983106:JZR983112 KJC983106:KJN983112 KSY983106:KTJ983112 LCU983106:LDF983112 LMQ983106:LNB983112 LWM983106:LWX983112 MGI983106:MGT983112 MQE983106:MQP983112 NAA983106:NAL983112 NJW983106:NKH983112 NTS983106:NUD983112 ODO983106:ODZ983112 ONK983106:ONV983112 OXG983106:OXR983112 PHC983106:PHN983112 PQY983106:PRJ983112 QAU983106:QBF983112 QKQ983106:QLB983112 QUM983106:QUX983112 REI983106:RET983112 ROE983106:ROP983112 RYA983106:RYL983112 SHW983106:SIH983112 SRS983106:SSD983112 TBO983106:TBZ983112 TLK983106:TLV983112 TVG983106:TVR983112 UFC983106:UFN983112 UOY983106:UPJ983112 UYU983106:UZF983112 VIQ983106:VJB983112 VSM983106:VSX983112 WCI983106:WCT983112 WME983106:WMP983112 ANC70:ANN72 AWY70:AXJ72 AWY52:AXJ54 BGU70:BHF72 BQQ70:BRB72 CAM70:CAX72 CKI70:CKT72 CUE70:CUP72 DEA70:DEL72 DNW70:DOH72 DXS70:DYD72 EHO70:EHZ72 ERK70:ERV72 FBG70:FBR72 FLC70:FLN72 FUY70:FVJ72 GEU70:GFF72 GOQ70:GPB72 GYM70:GYX72 HII70:HIT72 HSE70:HSP72 ICA70:ICL72 ILW70:IMH72 IVS70:IWD72 JFO70:JFZ72 JPK70:JPV72 JZG70:JZR72 KJC70:KJN72 KSY70:KTJ72 LCU70:LDF72 LMQ70:LNB72 LWM70:LWX72 MGI70:MGT72 MQE70:MQP72 NAA70:NAL72 NJW70:NKH72 NTS70:NUD72 ODO70:ODZ72 ONK70:ONV72 OXG70:OXR72 PHC70:PHN72 PQY70:PRJ72 QAU70:QBF72 QKQ70:QLB72 QUM70:QUX72 REI70:RET72 ROE70:ROP72 RYA70:RYL72 SHW70:SIH72 SRS70:SSD72 TBO70:TBZ72 TLK70:TLV72 TVG70:TVR72 UFC70:UFN72 UOY70:UPJ72 UYU70:UZF72 VIQ70:VJB72 VSM70:VSX72 WCI70:WCT72 WME70:WMP72 WWA70:WWL72 JO70:JZ72 TK70:TV72 L66:AC66 L71:AD72 BGU52:BHF54 BQQ52:BRB54 CAM52:CAX54 CKI52:CKT54 CUE52:CUP54 DEA52:DEL54 DNW52:DOH54 DXS52:DYD54 EHO52:EHZ54 ERK52:ERV54 FBG52:FBR54 FLC52:FLN54 FUY52:FVJ54 GEU52:GFF54 GOQ52:GPB54 GYM52:GYX54 HII52:HIT54 HSE52:HSP54 ICA52:ICL54 ILW52:IMH54 IVS52:IWD54 JFO52:JFZ54 JPK52:JPV54 JZG52:JZR54 KJC52:KJN54 KSY52:KTJ54 LCU52:LDF54 LMQ52:LNB54 LWM52:LWX54 MGI52:MGT54 MQE52:MQP54 NAA52:NAL54 NJW52:NKH54 NTS52:NUD54 ODO52:ODZ54 ONK52:ONV54 OXG52:OXR54 PHC52:PHN54 PQY52:PRJ54 QAU52:QBF54 QKQ52:QLB54 QUM52:QUX54 REI52:RET54 ROE52:ROP54 RYA52:RYL54 SHW52:SIH54 SRS52:SSD54 TBO52:TBZ54 TLK52:TLV54 TVG52:TVR54 UFC52:UFN54 UOY52:UPJ54 UYU52:UZF54 VIQ52:VJB54 VSM52:VSX54 WCI52:WCT54 WME52:WMP54 WWA52:WWL54 JO52:JZ54 TK52:TV54 ADG52:ADR54 L48:AC48 L53:AD54 TK34:TV36 JO34:JZ36 WWA34:WWL36 WME34:WMP36 WCI34:WCT36 VSM34:VSX36 VIQ34:VJB36 UYU34:UZF36 UOY34:UPJ36 UFC34:UFN36 TVG34:TVR36 TLK34:TLV36 TBO34:TBZ36 SRS34:SSD36 SHW34:SIH36 RYA34:RYL36 ROE34:ROP36 REI34:RET36 QUM34:QUX36 QKQ34:QLB36 QAU34:QBF36 PQY34:PRJ36 PHC34:PHN36 OXG34:OXR36 ONK34:ONV36 ODO34:ODZ36 NTS34:NUD36 NJW34:NKH36 NAA34:NAL36 MQE34:MQP36 MGI34:MGT36 LWM34:LWX36 LMQ34:LNB36 LCU34:LDF36 KSY34:KTJ36 KJC34:KJN36 JZG34:JZR36 JPK34:JPV36 JFO34:JFZ36 IVS34:IWD36 ILW34:IMH36 ICA34:ICL36 HSE34:HSP36 HII34:HIT36 GYM34:GYX36 GOQ34:GPB36 GEU34:GFF36 FUY34:FVJ36 FLC34:FLN36 FBG34:FBR36 ERK34:ERV36 EHO34:EHZ36 DXS34:DYD36 DNW34:DOH36 DEA34:DEL36 CUE34:CUP36 CKI34:CKT36 CAM34:CAX36 BQQ34:BRB36 BGU34:BHF36 AWY34:AXJ36 ANC34:ANN36 L30:AC30 L35:AD36 L131138:AD131144 L34:AC34 L52:AC52 L65602:AD65608 L983106:AD983112 L917570:AD917576 L852034:AD852040 L786498:AD786504 L720962:AD720968 L655426:AD655432 L589890:AD589896 L524354:AD524360 L458818:AD458824 L393282:AD393288 L327746:AD327752 L262210:AD262216 L196674:AD196680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L26:AC26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JO30:JZ30 TK30:TV30 ADG30:ADR30 ADG34:ADR36 ADG44:ADR44 TK44:TV44 JO44:JZ44 WWA44:WWL44 WME44:WMP44 WCI44:WCT44 VSM44:VSX44 VIQ44:VJB44 UYU44:UZF44 UOY44:UPJ44 UFC44:UFN44 TVG44:TVR44 TLK44:TLV44 TBO44:TBZ44 SRS44:SSD44 SHW44:SIH44 RYA44:RYL44 ROE44:ROP44 REI44:RET44 QUM44:QUX44 QKQ44:QLB44 QAU44:QBF44 PQY44:PRJ44 PHC44:PHN44 OXG44:OXR44 ONK44:ONV44 ODO44:ODZ44 NTS44:NUD44 NJW44:NKH44 NAA44:NAL44 MQE44:MQP44 MGI44:MGT44 LWM44:LWX44 LMQ44:LNB44 LCU44:LDF44 KSY44:KTJ44 KJC44:KJN44 JZG44:JZR44 JPK44:JPV44 JFO44:JFZ44 IVS44:IWD44 ILW44:IMH44 ICA44:ICL44 HSE44:HSP44 HII44:HIT44 GYM44:GYX44 GOQ44:GPB44 GEU44:GFF44 FUY44:FVJ44 FLC44:FLN44 FBG44:FBR44 ERK44:ERV44 EHO44:EHZ44 DXS44:DYD44 DNW44:DOH44 DEA44:DEL44 CUE44:CUP44 CKI44:CKT44 CAM44:CAX44 BQQ44:BRB44 BGU44:BHF44 AWY44:AXJ44 ANC44:ANN44 L44:AC44 ADG48:ADR48 TK48:TV48 JO48:JZ48 WWA48:WWL48 WME48:WMP48 WCI48:WCT48 VSM48:VSX48 VIQ48:VJB48 UYU48:UZF48 UOY48:UPJ48 UFC48:UFN48 TVG48:TVR48 TLK48:TLV48 TBO48:TBZ48 SRS48:SSD48 SHW48:SIH48 RYA48:RYL48 ROE48:ROP48 REI48:RET48 QUM48:QUX48 QKQ48:QLB48 QAU48:QBF48 PQY48:PRJ48 PHC48:PHN48 OXG48:OXR48 ONK48:ONV48 ODO48:ODZ48 NTS48:NUD48 NJW48:NKH48 NAA48:NAL48 MQE48:MQP48 MGI48:MGT48 LWM48:LWX48 LMQ48:LNB48 LCU48:LDF48 KSY48:KTJ48 KJC48:KJN48 JZG48:JZR48 JPK48:JPV48 JFO48:JFZ48 IVS48:IWD48 ILW48:IMH48 ICA48:ICL48 HSE48:HSP48 HII48:HIT48 GYM48:GYX48 GOQ48:GPB48 GEU48:GFF48 FUY48:FVJ48 FLC48:FLN48 FBG48:FBR48 ERK48:ERV48 EHO48:EHZ48 DXS48:DYD48 DNW48:DOH48 DEA48:DEL48 CUE48:CUP48 CKI48:CKT48 CAM48:CAX48 BQQ48:BRB48 BGU48:BHF48 AWY48:AXJ48 ANC48:ANN48 ANC52:ANN54 TK62:TV62 JO62:JZ62 WWA62:WWL62 WME62:WMP62 WCI62:WCT62 VSM62:VSX62 VIQ62:VJB62 UYU62:UZF62 UOY62:UPJ62 UFC62:UFN62 TVG62:TVR62 TLK62:TLV62 TBO62:TBZ62 SRS62:SSD62 SHW62:SIH62 RYA62:RYL62 ROE62:ROP62 REI62:RET62 QUM62:QUX62 QKQ62:QLB62 QAU62:QBF62 PQY62:PRJ62 PHC62:PHN62 OXG62:OXR62 ONK62:ONV62 ODO62:ODZ62 NTS62:NUD62 NJW62:NKH62 NAA62:NAL62 MQE62:MQP62 MGI62:MGT62 LWM62:LWX62 LMQ62:LNB62 LCU62:LDF62 KSY62:KTJ62 KJC62:KJN62 JZG62:JZR62 JPK62:JPV62 JFO62:JFZ62 IVS62:IWD62 ILW62:IMH62 ICA62:ICL62 HSE62:HSP62 HII62:HIT62 GYM62:GYX62 GOQ62:GPB62 GEU62:GFF62 FUY62:FVJ62 FLC62:FLN62 FBG62:FBR62 ERK62:ERV62 EHO62:EHZ62 DXS62:DYD62 DNW62:DOH62 DEA62:DEL62 CUE62:CUP62 CKI62:CKT62 CAM62:CAX62 BQQ62:BRB62 BGU62:BHF62 AWY62:AXJ62 ANC62:ANN62 ADG62:ADR62 L62:AC62 TK66:TV66 JO66:JZ66 WWA66:WWL66 WME66:WMP66 WCI66:WCT66 VSM66:VSX66 VIQ66:VJB66 UYU66:UZF66 UOY66:UPJ66 UFC66:UFN66 TVG66:TVR66 TLK66:TLV66 TBO66:TBZ66 SRS66:SSD66 SHW66:SIH66 RYA66:RYL66 ROE66:ROP66 REI66:RET66 QUM66:QUX66 QKQ66:QLB66 QAU66:QBF66 PQY66:PRJ66 PHC66:PHN66 OXG66:OXR66 ONK66:ONV66 ODO66:ODZ66 NTS66:NUD66 NJW66:NKH66 NAA66:NAL66 MQE66:MQP66 MGI66:MGT66 LWM66:LWX66 LMQ66:LNB66 LCU66:LDF66 KSY66:KTJ66 KJC66:KJN66 JZG66:JZR66 JPK66:JPV66 JFO66:JFZ66 IVS66:IWD66 ILW66:IMH66 ICA66:ICL66 HSE66:HSP66 HII66:HIT66 GYM66:GYX66 GOQ66:GPB66 GEU66:GFF66 FUY66:FVJ66 FLC66:FLN66 FBG66:FBR66 ERK66:ERV66 EHO66:EHZ66 DXS66:DYD66 DNW66:DOH66 DEA66:DEL66 CUE66:CUP66 CKI66:CKT66 CAM66:CAX66 BQQ66:BRB66 BGU66:BHF66 AWY66:AXJ66 ANC66:ANN66 ADG66:ADR66 ADG70:ADR72 L70:AC70"/>
    <dataValidation allowBlank="1" promptTitle="checkPeriodRange" sqref="Q65601 JT65601 TP65601 ADL65601 ANH65601 AXD65601 BGZ65601 BQV65601 CAR65601 CKN65601 CUJ65601 DEF65601 DOB65601 DXX65601 EHT65601 ERP65601 FBL65601 FLH65601 FVD65601 GEZ65601 GOV65601 GYR65601 HIN65601 HSJ65601 ICF65601 IMB65601 IVX65601 JFT65601 JPP65601 JZL65601 KJH65601 KTD65601 LCZ65601 LMV65601 LWR65601 MGN65601 MQJ65601 NAF65601 NKB65601 NTX65601 ODT65601 ONP65601 OXL65601 PHH65601 PRD65601 QAZ65601 QKV65601 QUR65601 REN65601 ROJ65601 RYF65601 SIB65601 SRX65601 TBT65601 TLP65601 TVL65601 UFH65601 UPD65601 UYZ65601 VIV65601 VSR65601 WCN65601 WMJ65601 WWF65601 Q131137 JT131137 TP131137 ADL131137 ANH131137 AXD131137 BGZ131137 BQV131137 CAR131137 CKN131137 CUJ131137 DEF131137 DOB131137 DXX131137 EHT131137 ERP131137 FBL131137 FLH131137 FVD131137 GEZ131137 GOV131137 GYR131137 HIN131137 HSJ131137 ICF131137 IMB131137 IVX131137 JFT131137 JPP131137 JZL131137 KJH131137 KTD131137 LCZ131137 LMV131137 LWR131137 MGN131137 MQJ131137 NAF131137 NKB131137 NTX131137 ODT131137 ONP131137 OXL131137 PHH131137 PRD131137 QAZ131137 QKV131137 QUR131137 REN131137 ROJ131137 RYF131137 SIB131137 SRX131137 TBT131137 TLP131137 TVL131137 UFH131137 UPD131137 UYZ131137 VIV131137 VSR131137 WCN131137 WMJ131137 WWF131137 Q196673 JT196673 TP196673 ADL196673 ANH196673 AXD196673 BGZ196673 BQV196673 CAR196673 CKN196673 CUJ196673 DEF196673 DOB196673 DXX196673 EHT196673 ERP196673 FBL196673 FLH196673 FVD196673 GEZ196673 GOV196673 GYR196673 HIN196673 HSJ196673 ICF196673 IMB196673 IVX196673 JFT196673 JPP196673 JZL196673 KJH196673 KTD196673 LCZ196673 LMV196673 LWR196673 MGN196673 MQJ196673 NAF196673 NKB196673 NTX196673 ODT196673 ONP196673 OXL196673 PHH196673 PRD196673 QAZ196673 QKV196673 QUR196673 REN196673 ROJ196673 RYF196673 SIB196673 SRX196673 TBT196673 TLP196673 TVL196673 UFH196673 UPD196673 UYZ196673 VIV196673 VSR196673 WCN196673 WMJ196673 WWF196673 Q262209 JT262209 TP262209 ADL262209 ANH262209 AXD262209 BGZ262209 BQV262209 CAR262209 CKN262209 CUJ262209 DEF262209 DOB262209 DXX262209 EHT262209 ERP262209 FBL262209 FLH262209 FVD262209 GEZ262209 GOV262209 GYR262209 HIN262209 HSJ262209 ICF262209 IMB262209 IVX262209 JFT262209 JPP262209 JZL262209 KJH262209 KTD262209 LCZ262209 LMV262209 LWR262209 MGN262209 MQJ262209 NAF262209 NKB262209 NTX262209 ODT262209 ONP262209 OXL262209 PHH262209 PRD262209 QAZ262209 QKV262209 QUR262209 REN262209 ROJ262209 RYF262209 SIB262209 SRX262209 TBT262209 TLP262209 TVL262209 UFH262209 UPD262209 UYZ262209 VIV262209 VSR262209 WCN262209 WMJ262209 WWF262209 Q327745 JT327745 TP327745 ADL327745 ANH327745 AXD327745 BGZ327745 BQV327745 CAR327745 CKN327745 CUJ327745 DEF327745 DOB327745 DXX327745 EHT327745 ERP327745 FBL327745 FLH327745 FVD327745 GEZ327745 GOV327745 GYR327745 HIN327745 HSJ327745 ICF327745 IMB327745 IVX327745 JFT327745 JPP327745 JZL327745 KJH327745 KTD327745 LCZ327745 LMV327745 LWR327745 MGN327745 MQJ327745 NAF327745 NKB327745 NTX327745 ODT327745 ONP327745 OXL327745 PHH327745 PRD327745 QAZ327745 QKV327745 QUR327745 REN327745 ROJ327745 RYF327745 SIB327745 SRX327745 TBT327745 TLP327745 TVL327745 UFH327745 UPD327745 UYZ327745 VIV327745 VSR327745 WCN327745 WMJ327745 WWF327745 Q393281 JT393281 TP393281 ADL393281 ANH393281 AXD393281 BGZ393281 BQV393281 CAR393281 CKN393281 CUJ393281 DEF393281 DOB393281 DXX393281 EHT393281 ERP393281 FBL393281 FLH393281 FVD393281 GEZ393281 GOV393281 GYR393281 HIN393281 HSJ393281 ICF393281 IMB393281 IVX393281 JFT393281 JPP393281 JZL393281 KJH393281 KTD393281 LCZ393281 LMV393281 LWR393281 MGN393281 MQJ393281 NAF393281 NKB393281 NTX393281 ODT393281 ONP393281 OXL393281 PHH393281 PRD393281 QAZ393281 QKV393281 QUR393281 REN393281 ROJ393281 RYF393281 SIB393281 SRX393281 TBT393281 TLP393281 TVL393281 UFH393281 UPD393281 UYZ393281 VIV393281 VSR393281 WCN393281 WMJ393281 WWF393281 Q458817 JT458817 TP458817 ADL458817 ANH458817 AXD458817 BGZ458817 BQV458817 CAR458817 CKN458817 CUJ458817 DEF458817 DOB458817 DXX458817 EHT458817 ERP458817 FBL458817 FLH458817 FVD458817 GEZ458817 GOV458817 GYR458817 HIN458817 HSJ458817 ICF458817 IMB458817 IVX458817 JFT458817 JPP458817 JZL458817 KJH458817 KTD458817 LCZ458817 LMV458817 LWR458817 MGN458817 MQJ458817 NAF458817 NKB458817 NTX458817 ODT458817 ONP458817 OXL458817 PHH458817 PRD458817 QAZ458817 QKV458817 QUR458817 REN458817 ROJ458817 RYF458817 SIB458817 SRX458817 TBT458817 TLP458817 TVL458817 UFH458817 UPD458817 UYZ458817 VIV458817 VSR458817 WCN458817 WMJ458817 WWF458817 Q524353 JT524353 TP524353 ADL524353 ANH524353 AXD524353 BGZ524353 BQV524353 CAR524353 CKN524353 CUJ524353 DEF524353 DOB524353 DXX524353 EHT524353 ERP524353 FBL524353 FLH524353 FVD524353 GEZ524353 GOV524353 GYR524353 HIN524353 HSJ524353 ICF524353 IMB524353 IVX524353 JFT524353 JPP524353 JZL524353 KJH524353 KTD524353 LCZ524353 LMV524353 LWR524353 MGN524353 MQJ524353 NAF524353 NKB524353 NTX524353 ODT524353 ONP524353 OXL524353 PHH524353 PRD524353 QAZ524353 QKV524353 QUR524353 REN524353 ROJ524353 RYF524353 SIB524353 SRX524353 TBT524353 TLP524353 TVL524353 UFH524353 UPD524353 UYZ524353 VIV524353 VSR524353 WCN524353 WMJ524353 WWF524353 Q589889 JT589889 TP589889 ADL589889 ANH589889 AXD589889 BGZ589889 BQV589889 CAR589889 CKN589889 CUJ589889 DEF589889 DOB589889 DXX589889 EHT589889 ERP589889 FBL589889 FLH589889 FVD589889 GEZ589889 GOV589889 GYR589889 HIN589889 HSJ589889 ICF589889 IMB589889 IVX589889 JFT589889 JPP589889 JZL589889 KJH589889 KTD589889 LCZ589889 LMV589889 LWR589889 MGN589889 MQJ589889 NAF589889 NKB589889 NTX589889 ODT589889 ONP589889 OXL589889 PHH589889 PRD589889 QAZ589889 QKV589889 QUR589889 REN589889 ROJ589889 RYF589889 SIB589889 SRX589889 TBT589889 TLP589889 TVL589889 UFH589889 UPD589889 UYZ589889 VIV589889 VSR589889 WCN589889 WMJ589889 WWF589889 Q655425 JT655425 TP655425 ADL655425 ANH655425 AXD655425 BGZ655425 BQV655425 CAR655425 CKN655425 CUJ655425 DEF655425 DOB655425 DXX655425 EHT655425 ERP655425 FBL655425 FLH655425 FVD655425 GEZ655425 GOV655425 GYR655425 HIN655425 HSJ655425 ICF655425 IMB655425 IVX655425 JFT655425 JPP655425 JZL655425 KJH655425 KTD655425 LCZ655425 LMV655425 LWR655425 MGN655425 MQJ655425 NAF655425 NKB655425 NTX655425 ODT655425 ONP655425 OXL655425 PHH655425 PRD655425 QAZ655425 QKV655425 QUR655425 REN655425 ROJ655425 RYF655425 SIB655425 SRX655425 TBT655425 TLP655425 TVL655425 UFH655425 UPD655425 UYZ655425 VIV655425 VSR655425 WCN655425 WMJ655425 WWF655425 Q720961 JT720961 TP720961 ADL720961 ANH720961 AXD720961 BGZ720961 BQV720961 CAR720961 CKN720961 CUJ720961 DEF720961 DOB720961 DXX720961 EHT720961 ERP720961 FBL720961 FLH720961 FVD720961 GEZ720961 GOV720961 GYR720961 HIN720961 HSJ720961 ICF720961 IMB720961 IVX720961 JFT720961 JPP720961 JZL720961 KJH720961 KTD720961 LCZ720961 LMV720961 LWR720961 MGN720961 MQJ720961 NAF720961 NKB720961 NTX720961 ODT720961 ONP720961 OXL720961 PHH720961 PRD720961 QAZ720961 QKV720961 QUR720961 REN720961 ROJ720961 RYF720961 SIB720961 SRX720961 TBT720961 TLP720961 TVL720961 UFH720961 UPD720961 UYZ720961 VIV720961 VSR720961 WCN720961 WMJ720961 WWF720961 Q786497 JT786497 TP786497 ADL786497 ANH786497 AXD786497 BGZ786497 BQV786497 CAR786497 CKN786497 CUJ786497 DEF786497 DOB786497 DXX786497 EHT786497 ERP786497 FBL786497 FLH786497 FVD786497 GEZ786497 GOV786497 GYR786497 HIN786497 HSJ786497 ICF786497 IMB786497 IVX786497 JFT786497 JPP786497 JZL786497 KJH786497 KTD786497 LCZ786497 LMV786497 LWR786497 MGN786497 MQJ786497 NAF786497 NKB786497 NTX786497 ODT786497 ONP786497 OXL786497 PHH786497 PRD786497 QAZ786497 QKV786497 QUR786497 REN786497 ROJ786497 RYF786497 SIB786497 SRX786497 TBT786497 TLP786497 TVL786497 UFH786497 UPD786497 UYZ786497 VIV786497 VSR786497 WCN786497 WMJ786497 WWF786497 Q852033 JT852033 TP852033 ADL852033 ANH852033 AXD852033 BGZ852033 BQV852033 CAR852033 CKN852033 CUJ852033 DEF852033 DOB852033 DXX852033 EHT852033 ERP852033 FBL852033 FLH852033 FVD852033 GEZ852033 GOV852033 GYR852033 HIN852033 HSJ852033 ICF852033 IMB852033 IVX852033 JFT852033 JPP852033 JZL852033 KJH852033 KTD852033 LCZ852033 LMV852033 LWR852033 MGN852033 MQJ852033 NAF852033 NKB852033 NTX852033 ODT852033 ONP852033 OXL852033 PHH852033 PRD852033 QAZ852033 QKV852033 QUR852033 REN852033 ROJ852033 RYF852033 SIB852033 SRX852033 TBT852033 TLP852033 TVL852033 UFH852033 UPD852033 UYZ852033 VIV852033 VSR852033 WCN852033 WMJ852033 WWF852033 Q917569 JT917569 TP917569 ADL917569 ANH917569 AXD917569 BGZ917569 BQV917569 CAR917569 CKN917569 CUJ917569 DEF917569 DOB917569 DXX917569 EHT917569 ERP917569 FBL917569 FLH917569 FVD917569 GEZ917569 GOV917569 GYR917569 HIN917569 HSJ917569 ICF917569 IMB917569 IVX917569 JFT917569 JPP917569 JZL917569 KJH917569 KTD917569 LCZ917569 LMV917569 LWR917569 MGN917569 MQJ917569 NAF917569 NKB917569 NTX917569 ODT917569 ONP917569 OXL917569 PHH917569 PRD917569 QAZ917569 QKV917569 QUR917569 REN917569 ROJ917569 RYF917569 SIB917569 SRX917569 TBT917569 TLP917569 TVL917569 UFH917569 UPD917569 UYZ917569 VIV917569 VSR917569 WCN917569 WMJ917569 WWF917569 Q983105 JT983105 TP983105 ADL983105 ANH983105 AXD983105 BGZ983105 BQV983105 CAR983105 CKN983105 CUJ983105 DEF983105 DOB983105 DXX983105 EHT983105 ERP983105 FBL983105 FLH983105 FVD983105 GEZ983105 GOV983105 GYR983105 HIN983105 HSJ983105 ICF983105 IMB983105 IVX983105 JFT983105 JPP983105 JZL983105 KJH983105 KTD983105 LCZ983105 LMV983105 LWR983105 MGN983105 MQJ983105 NAF983105 NKB983105 NTX983105 ODT983105 ONP983105 OXL983105 PHH983105 PRD983105 QAZ983105 QKV983105 QUR983105 REN983105 ROJ983105 RYF983105 SIB983105 SRX983105 TBT983105 TLP983105 TVL983105 UFH983105 UPD983105 UYZ983105 VIV983105 VSR983105 WCN983105 WMJ983105 WWF983105 WWF61 WMJ61 WCN61 VSR61 VIV61 UYZ61 UPD61 UFH61 TVL61 TLP61 TBT61 SRX61 SIB61 RYF61 ROJ61 REN61 QUR61 QKV61 QAZ61 PRD61 PHH61 OXL61 ONP61 ODT61 NTX61 NKB61 NAF61 MQJ61 MGN61 LWR61 LMV61 LCZ61 KTD61 KJH61 JZL61 JPP61 JFT61 IVX61 IMB61 ICF61 HSJ61 HIN61 GYR61 GOV61 GEZ61 FVD61 FLH61 FBL61 ERP61 EHT61 DXX61 DOB61 DEF61 CUJ61 CKN61 CAR61 BQV61 BGZ61 AXD61 ANH61 ADL61 TP61 JT61 Q61 Q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WWF25 WMJ25 WCN25 VSR25 VIV25 UYZ25 UPD25 UFH25 TVL25 TLP25 TBT25 SRX25 SIB25 RYF25 ROJ25 REN25 QUR25 QKV25 QAZ25 PRD25 PHH25 OXL25 ONP25 ODT25 NTX25 NKB25 NAF25 MQJ25 MGN25 LWR25 LMV25 LCZ25 KTD25 KJH25 JZL25 JPP25 JFT25 IVX25 IMB25 ICF25 HSJ25 HIN25 GYR25 GOV25 GEZ25 FVD25 FLH25 FBL25 ERP25 EHT25 DXX25 DOB25 DEF25 CUJ25 CKN25 CAR25 BQV25 BGZ25 AXD25 ANH25 ADL25 TP25 JT25 Q25 X65601 X131137 X196673 X262209 X327745 X393281 X458817 X524353 X589889 X655425 X720961 X786497 X852033 X917569 X983105 X43 X61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Q47 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X47 Q51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51 Q65 JT65 TP65 ADL65 ANH65 AXD65 BGZ65 BQV65 CAR65 CKN65 CUJ65 DEF65 DOB65 DXX65 EHT65 ERP65 FBL65 FLH65 FVD65 GEZ65 GOV65 GYR65 HIN65 HSJ65 ICF65 IMB65 IVX65 JFT65 JPP65 JZL65 KJH65 KTD65 LCZ65 LMV65 LWR65 MGN65 MQJ65 NAF65 NKB65 NTX65 ODT65 ONP65 OXL65 PHH65 PRD65 QAZ65 QKV65 QUR65 REN65 ROJ65 RYF65 SIB65 SRX65 TBT65 TLP65 TVL65 UFH65 UPD65 UYZ65 VIV65 VSR65 WCN65 WMJ65 WWF65 X65 Q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9"/>
    <dataValidation allowBlank="1" showInputMessage="1" showErrorMessage="1" prompt="Для выбора выполните двойной щелчок левой клавиши мыши по соответствующей ячейке." sqref="S65600 JV65600 TR65600 ADN65600 ANJ65600 AXF65600 BHB65600 BQX65600 CAT65600 CKP65600 CUL65600 DEH65600 DOD65600 DXZ65600 EHV65600 ERR65600 FBN65600 FLJ65600 FVF65600 GFB65600 GOX65600 GYT65600 HIP65600 HSL65600 ICH65600 IMD65600 IVZ65600 JFV65600 JPR65600 JZN65600 KJJ65600 KTF65600 LDB65600 LMX65600 LWT65600 MGP65600 MQL65600 NAH65600 NKD65600 NTZ65600 ODV65600 ONR65600 OXN65600 PHJ65600 PRF65600 QBB65600 QKX65600 QUT65600 REP65600 ROL65600 RYH65600 SID65600 SRZ65600 TBV65600 TLR65600 TVN65600 UFJ65600 UPF65600 UZB65600 VIX65600 VST65600 WCP65600 WML65600 WWH65600 S131136 JV131136 TR131136 ADN131136 ANJ131136 AXF131136 BHB131136 BQX131136 CAT131136 CKP131136 CUL131136 DEH131136 DOD131136 DXZ131136 EHV131136 ERR131136 FBN131136 FLJ131136 FVF131136 GFB131136 GOX131136 GYT131136 HIP131136 HSL131136 ICH131136 IMD131136 IVZ131136 JFV131136 JPR131136 JZN131136 KJJ131136 KTF131136 LDB131136 LMX131136 LWT131136 MGP131136 MQL131136 NAH131136 NKD131136 NTZ131136 ODV131136 ONR131136 OXN131136 PHJ131136 PRF131136 QBB131136 QKX131136 QUT131136 REP131136 ROL131136 RYH131136 SID131136 SRZ131136 TBV131136 TLR131136 TVN131136 UFJ131136 UPF131136 UZB131136 VIX131136 VST131136 WCP131136 WML131136 WWH131136 S196672 JV196672 TR196672 ADN196672 ANJ196672 AXF196672 BHB196672 BQX196672 CAT196672 CKP196672 CUL196672 DEH196672 DOD196672 DXZ196672 EHV196672 ERR196672 FBN196672 FLJ196672 FVF196672 GFB196672 GOX196672 GYT196672 HIP196672 HSL196672 ICH196672 IMD196672 IVZ196672 JFV196672 JPR196672 JZN196672 KJJ196672 KTF196672 LDB196672 LMX196672 LWT196672 MGP196672 MQL196672 NAH196672 NKD196672 NTZ196672 ODV196672 ONR196672 OXN196672 PHJ196672 PRF196672 QBB196672 QKX196672 QUT196672 REP196672 ROL196672 RYH196672 SID196672 SRZ196672 TBV196672 TLR196672 TVN196672 UFJ196672 UPF196672 UZB196672 VIX196672 VST196672 WCP196672 WML196672 WWH196672 S262208 JV262208 TR262208 ADN262208 ANJ262208 AXF262208 BHB262208 BQX262208 CAT262208 CKP262208 CUL262208 DEH262208 DOD262208 DXZ262208 EHV262208 ERR262208 FBN262208 FLJ262208 FVF262208 GFB262208 GOX262208 GYT262208 HIP262208 HSL262208 ICH262208 IMD262208 IVZ262208 JFV262208 JPR262208 JZN262208 KJJ262208 KTF262208 LDB262208 LMX262208 LWT262208 MGP262208 MQL262208 NAH262208 NKD262208 NTZ262208 ODV262208 ONR262208 OXN262208 PHJ262208 PRF262208 QBB262208 QKX262208 QUT262208 REP262208 ROL262208 RYH262208 SID262208 SRZ262208 TBV262208 TLR262208 TVN262208 UFJ262208 UPF262208 UZB262208 VIX262208 VST262208 WCP262208 WML262208 WWH262208 S327744 JV327744 TR327744 ADN327744 ANJ327744 AXF327744 BHB327744 BQX327744 CAT327744 CKP327744 CUL327744 DEH327744 DOD327744 DXZ327744 EHV327744 ERR327744 FBN327744 FLJ327744 FVF327744 GFB327744 GOX327744 GYT327744 HIP327744 HSL327744 ICH327744 IMD327744 IVZ327744 JFV327744 JPR327744 JZN327744 KJJ327744 KTF327744 LDB327744 LMX327744 LWT327744 MGP327744 MQL327744 NAH327744 NKD327744 NTZ327744 ODV327744 ONR327744 OXN327744 PHJ327744 PRF327744 QBB327744 QKX327744 QUT327744 REP327744 ROL327744 RYH327744 SID327744 SRZ327744 TBV327744 TLR327744 TVN327744 UFJ327744 UPF327744 UZB327744 VIX327744 VST327744 WCP327744 WML327744 WWH327744 S393280 JV393280 TR393280 ADN393280 ANJ393280 AXF393280 BHB393280 BQX393280 CAT393280 CKP393280 CUL393280 DEH393280 DOD393280 DXZ393280 EHV393280 ERR393280 FBN393280 FLJ393280 FVF393280 GFB393280 GOX393280 GYT393280 HIP393280 HSL393280 ICH393280 IMD393280 IVZ393280 JFV393280 JPR393280 JZN393280 KJJ393280 KTF393280 LDB393280 LMX393280 LWT393280 MGP393280 MQL393280 NAH393280 NKD393280 NTZ393280 ODV393280 ONR393280 OXN393280 PHJ393280 PRF393280 QBB393280 QKX393280 QUT393280 REP393280 ROL393280 RYH393280 SID393280 SRZ393280 TBV393280 TLR393280 TVN393280 UFJ393280 UPF393280 UZB393280 VIX393280 VST393280 WCP393280 WML393280 WWH393280 S458816 JV458816 TR458816 ADN458816 ANJ458816 AXF458816 BHB458816 BQX458816 CAT458816 CKP458816 CUL458816 DEH458816 DOD458816 DXZ458816 EHV458816 ERR458816 FBN458816 FLJ458816 FVF458816 GFB458816 GOX458816 GYT458816 HIP458816 HSL458816 ICH458816 IMD458816 IVZ458816 JFV458816 JPR458816 JZN458816 KJJ458816 KTF458816 LDB458816 LMX458816 LWT458816 MGP458816 MQL458816 NAH458816 NKD458816 NTZ458816 ODV458816 ONR458816 OXN458816 PHJ458816 PRF458816 QBB458816 QKX458816 QUT458816 REP458816 ROL458816 RYH458816 SID458816 SRZ458816 TBV458816 TLR458816 TVN458816 UFJ458816 UPF458816 UZB458816 VIX458816 VST458816 WCP458816 WML458816 WWH458816 S524352 JV524352 TR524352 ADN524352 ANJ524352 AXF524352 BHB524352 BQX524352 CAT524352 CKP524352 CUL524352 DEH524352 DOD524352 DXZ524352 EHV524352 ERR524352 FBN524352 FLJ524352 FVF524352 GFB524352 GOX524352 GYT524352 HIP524352 HSL524352 ICH524352 IMD524352 IVZ524352 JFV524352 JPR524352 JZN524352 KJJ524352 KTF524352 LDB524352 LMX524352 LWT524352 MGP524352 MQL524352 NAH524352 NKD524352 NTZ524352 ODV524352 ONR524352 OXN524352 PHJ524352 PRF524352 QBB524352 QKX524352 QUT524352 REP524352 ROL524352 RYH524352 SID524352 SRZ524352 TBV524352 TLR524352 TVN524352 UFJ524352 UPF524352 UZB524352 VIX524352 VST524352 WCP524352 WML524352 WWH524352 S589888 JV589888 TR589888 ADN589888 ANJ589888 AXF589888 BHB589888 BQX589888 CAT589888 CKP589888 CUL589888 DEH589888 DOD589888 DXZ589888 EHV589888 ERR589888 FBN589888 FLJ589888 FVF589888 GFB589888 GOX589888 GYT589888 HIP589888 HSL589888 ICH589888 IMD589888 IVZ589888 JFV589888 JPR589888 JZN589888 KJJ589888 KTF589888 LDB589888 LMX589888 LWT589888 MGP589888 MQL589888 NAH589888 NKD589888 NTZ589888 ODV589888 ONR589888 OXN589888 PHJ589888 PRF589888 QBB589888 QKX589888 QUT589888 REP589888 ROL589888 RYH589888 SID589888 SRZ589888 TBV589888 TLR589888 TVN589888 UFJ589888 UPF589888 UZB589888 VIX589888 VST589888 WCP589888 WML589888 WWH589888 S655424 JV655424 TR655424 ADN655424 ANJ655424 AXF655424 BHB655424 BQX655424 CAT655424 CKP655424 CUL655424 DEH655424 DOD655424 DXZ655424 EHV655424 ERR655424 FBN655424 FLJ655424 FVF655424 GFB655424 GOX655424 GYT655424 HIP655424 HSL655424 ICH655424 IMD655424 IVZ655424 JFV655424 JPR655424 JZN655424 KJJ655424 KTF655424 LDB655424 LMX655424 LWT655424 MGP655424 MQL655424 NAH655424 NKD655424 NTZ655424 ODV655424 ONR655424 OXN655424 PHJ655424 PRF655424 QBB655424 QKX655424 QUT655424 REP655424 ROL655424 RYH655424 SID655424 SRZ655424 TBV655424 TLR655424 TVN655424 UFJ655424 UPF655424 UZB655424 VIX655424 VST655424 WCP655424 WML655424 WWH655424 S720960 JV720960 TR720960 ADN720960 ANJ720960 AXF720960 BHB720960 BQX720960 CAT720960 CKP720960 CUL720960 DEH720960 DOD720960 DXZ720960 EHV720960 ERR720960 FBN720960 FLJ720960 FVF720960 GFB720960 GOX720960 GYT720960 HIP720960 HSL720960 ICH720960 IMD720960 IVZ720960 JFV720960 JPR720960 JZN720960 KJJ720960 KTF720960 LDB720960 LMX720960 LWT720960 MGP720960 MQL720960 NAH720960 NKD720960 NTZ720960 ODV720960 ONR720960 OXN720960 PHJ720960 PRF720960 QBB720960 QKX720960 QUT720960 REP720960 ROL720960 RYH720960 SID720960 SRZ720960 TBV720960 TLR720960 TVN720960 UFJ720960 UPF720960 UZB720960 VIX720960 VST720960 WCP720960 WML720960 WWH720960 S786496 JV786496 TR786496 ADN786496 ANJ786496 AXF786496 BHB786496 BQX786496 CAT786496 CKP786496 CUL786496 DEH786496 DOD786496 DXZ786496 EHV786496 ERR786496 FBN786496 FLJ786496 FVF786496 GFB786496 GOX786496 GYT786496 HIP786496 HSL786496 ICH786496 IMD786496 IVZ786496 JFV786496 JPR786496 JZN786496 KJJ786496 KTF786496 LDB786496 LMX786496 LWT786496 MGP786496 MQL786496 NAH786496 NKD786496 NTZ786496 ODV786496 ONR786496 OXN786496 PHJ786496 PRF786496 QBB786496 QKX786496 QUT786496 REP786496 ROL786496 RYH786496 SID786496 SRZ786496 TBV786496 TLR786496 TVN786496 UFJ786496 UPF786496 UZB786496 VIX786496 VST786496 WCP786496 WML786496 WWH786496 S852032 JV852032 TR852032 ADN852032 ANJ852032 AXF852032 BHB852032 BQX852032 CAT852032 CKP852032 CUL852032 DEH852032 DOD852032 DXZ852032 EHV852032 ERR852032 FBN852032 FLJ852032 FVF852032 GFB852032 GOX852032 GYT852032 HIP852032 HSL852032 ICH852032 IMD852032 IVZ852032 JFV852032 JPR852032 JZN852032 KJJ852032 KTF852032 LDB852032 LMX852032 LWT852032 MGP852032 MQL852032 NAH852032 NKD852032 NTZ852032 ODV852032 ONR852032 OXN852032 PHJ852032 PRF852032 QBB852032 QKX852032 QUT852032 REP852032 ROL852032 RYH852032 SID852032 SRZ852032 TBV852032 TLR852032 TVN852032 UFJ852032 UPF852032 UZB852032 VIX852032 VST852032 WCP852032 WML852032 WWH852032 S917568 JV917568 TR917568 ADN917568 ANJ917568 AXF917568 BHB917568 BQX917568 CAT917568 CKP917568 CUL917568 DEH917568 DOD917568 DXZ917568 EHV917568 ERR917568 FBN917568 FLJ917568 FVF917568 GFB917568 GOX917568 GYT917568 HIP917568 HSL917568 ICH917568 IMD917568 IVZ917568 JFV917568 JPR917568 JZN917568 KJJ917568 KTF917568 LDB917568 LMX917568 LWT917568 MGP917568 MQL917568 NAH917568 NKD917568 NTZ917568 ODV917568 ONR917568 OXN917568 PHJ917568 PRF917568 QBB917568 QKX917568 QUT917568 REP917568 ROL917568 RYH917568 SID917568 SRZ917568 TBV917568 TLR917568 TVN917568 UFJ917568 UPF917568 UZB917568 VIX917568 VST917568 WCP917568 WML917568 WWH917568 S983104 JV983104 TR983104 ADN983104 ANJ983104 AXF983104 BHB983104 BQX983104 CAT983104 CKP983104 CUL983104 DEH983104 DOD983104 DXZ983104 EHV983104 ERR983104 FBN983104 FLJ983104 FVF983104 GFB983104 GOX983104 GYT983104 HIP983104 HSL983104 ICH983104 IMD983104 IVZ983104 JFV983104 JPR983104 JZN983104 KJJ983104 KTF983104 LDB983104 LMX983104 LWT983104 MGP983104 MQL983104 NAH983104 NKD983104 NTZ983104 ODV983104 ONR983104 OXN983104 PHJ983104 PRF983104 QBB983104 QKX983104 QUT983104 REP983104 ROL983104 RYH983104 SID983104 SRZ983104 TBV983104 TLR983104 TVN983104 UFJ983104 UPF983104 UZB983104 VIX983104 VST983104 WCP983104 WML983104 WWH983104 U524352 U589888 JX65600 TT65600 ADP65600 ANL65600 AXH65600 BHD65600 BQZ65600 CAV65600 CKR65600 CUN65600 DEJ65600 DOF65600 DYB65600 EHX65600 ERT65600 FBP65600 FLL65600 FVH65600 GFD65600 GOZ65600 GYV65600 HIR65600 HSN65600 ICJ65600 IMF65600 IWB65600 JFX65600 JPT65600 JZP65600 KJL65600 KTH65600 LDD65600 LMZ65600 LWV65600 MGR65600 MQN65600 NAJ65600 NKF65600 NUB65600 ODX65600 ONT65600 OXP65600 PHL65600 PRH65600 QBD65600 QKZ65600 QUV65600 RER65600 RON65600 RYJ65600 SIF65600 SSB65600 TBX65600 TLT65600 TVP65600 UFL65600 UPH65600 UZD65600 VIZ65600 VSV65600 WCR65600 WMN65600 WWJ65600 U655424 JX131136 TT131136 ADP131136 ANL131136 AXH131136 BHD131136 BQZ131136 CAV131136 CKR131136 CUN131136 DEJ131136 DOF131136 DYB131136 EHX131136 ERT131136 FBP131136 FLL131136 FVH131136 GFD131136 GOZ131136 GYV131136 HIR131136 HSN131136 ICJ131136 IMF131136 IWB131136 JFX131136 JPT131136 JZP131136 KJL131136 KTH131136 LDD131136 LMZ131136 LWV131136 MGR131136 MQN131136 NAJ131136 NKF131136 NUB131136 ODX131136 ONT131136 OXP131136 PHL131136 PRH131136 QBD131136 QKZ131136 QUV131136 RER131136 RON131136 RYJ131136 SIF131136 SSB131136 TBX131136 TLT131136 TVP131136 UFL131136 UPH131136 UZD131136 VIZ131136 VSV131136 WCR131136 WMN131136 WWJ131136 U720960 JX196672 TT196672 ADP196672 ANL196672 AXH196672 BHD196672 BQZ196672 CAV196672 CKR196672 CUN196672 DEJ196672 DOF196672 DYB196672 EHX196672 ERT196672 FBP196672 FLL196672 FVH196672 GFD196672 GOZ196672 GYV196672 HIR196672 HSN196672 ICJ196672 IMF196672 IWB196672 JFX196672 JPT196672 JZP196672 KJL196672 KTH196672 LDD196672 LMZ196672 LWV196672 MGR196672 MQN196672 NAJ196672 NKF196672 NUB196672 ODX196672 ONT196672 OXP196672 PHL196672 PRH196672 QBD196672 QKZ196672 QUV196672 RER196672 RON196672 RYJ196672 SIF196672 SSB196672 TBX196672 TLT196672 TVP196672 UFL196672 UPH196672 UZD196672 VIZ196672 VSV196672 WCR196672 WMN196672 WWJ196672 U786496 JX262208 TT262208 ADP262208 ANL262208 AXH262208 BHD262208 BQZ262208 CAV262208 CKR262208 CUN262208 DEJ262208 DOF262208 DYB262208 EHX262208 ERT262208 FBP262208 FLL262208 FVH262208 GFD262208 GOZ262208 GYV262208 HIR262208 HSN262208 ICJ262208 IMF262208 IWB262208 JFX262208 JPT262208 JZP262208 KJL262208 KTH262208 LDD262208 LMZ262208 LWV262208 MGR262208 MQN262208 NAJ262208 NKF262208 NUB262208 ODX262208 ONT262208 OXP262208 PHL262208 PRH262208 QBD262208 QKZ262208 QUV262208 RER262208 RON262208 RYJ262208 SIF262208 SSB262208 TBX262208 TLT262208 TVP262208 UFL262208 UPH262208 UZD262208 VIZ262208 VSV262208 WCR262208 WMN262208 WWJ262208 U852032 JX327744 TT327744 ADP327744 ANL327744 AXH327744 BHD327744 BQZ327744 CAV327744 CKR327744 CUN327744 DEJ327744 DOF327744 DYB327744 EHX327744 ERT327744 FBP327744 FLL327744 FVH327744 GFD327744 GOZ327744 GYV327744 HIR327744 HSN327744 ICJ327744 IMF327744 IWB327744 JFX327744 JPT327744 JZP327744 KJL327744 KTH327744 LDD327744 LMZ327744 LWV327744 MGR327744 MQN327744 NAJ327744 NKF327744 NUB327744 ODX327744 ONT327744 OXP327744 PHL327744 PRH327744 QBD327744 QKZ327744 QUV327744 RER327744 RON327744 RYJ327744 SIF327744 SSB327744 TBX327744 TLT327744 TVP327744 UFL327744 UPH327744 UZD327744 VIZ327744 VSV327744 WCR327744 WMN327744 WWJ327744 U917568 JX393280 TT393280 ADP393280 ANL393280 AXH393280 BHD393280 BQZ393280 CAV393280 CKR393280 CUN393280 DEJ393280 DOF393280 DYB393280 EHX393280 ERT393280 FBP393280 FLL393280 FVH393280 GFD393280 GOZ393280 GYV393280 HIR393280 HSN393280 ICJ393280 IMF393280 IWB393280 JFX393280 JPT393280 JZP393280 KJL393280 KTH393280 LDD393280 LMZ393280 LWV393280 MGR393280 MQN393280 NAJ393280 NKF393280 NUB393280 ODX393280 ONT393280 OXP393280 PHL393280 PRH393280 QBD393280 QKZ393280 QUV393280 RER393280 RON393280 RYJ393280 SIF393280 SSB393280 TBX393280 TLT393280 TVP393280 UFL393280 UPH393280 UZD393280 VIZ393280 VSV393280 WCR393280 WMN393280 WWJ393280 U983104 JX458816 TT458816 ADP458816 ANL458816 AXH458816 BHD458816 BQZ458816 CAV458816 CKR458816 CUN458816 DEJ458816 DOF458816 DYB458816 EHX458816 ERT458816 FBP458816 FLL458816 FVH458816 GFD458816 GOZ458816 GYV458816 HIR458816 HSN458816 ICJ458816 IMF458816 IWB458816 JFX458816 JPT458816 JZP458816 KJL458816 KTH458816 LDD458816 LMZ458816 LWV458816 MGR458816 MQN458816 NAJ458816 NKF458816 NUB458816 ODX458816 ONT458816 OXP458816 PHL458816 PRH458816 QBD458816 QKZ458816 QUV458816 RER458816 RON458816 RYJ458816 SIF458816 SSB458816 TBX458816 TLT458816 TVP458816 UFL458816 UPH458816 UZD458816 VIZ458816 VSV458816 WCR458816 WMN458816 WWJ458816 U65600 JX524352 TT524352 ADP524352 ANL524352 AXH524352 BHD524352 BQZ524352 CAV524352 CKR524352 CUN524352 DEJ524352 DOF524352 DYB524352 EHX524352 ERT524352 FBP524352 FLL524352 FVH524352 GFD524352 GOZ524352 GYV524352 HIR524352 HSN524352 ICJ524352 IMF524352 IWB524352 JFX524352 JPT524352 JZP524352 KJL524352 KTH524352 LDD524352 LMZ524352 LWV524352 MGR524352 MQN524352 NAJ524352 NKF524352 NUB524352 ODX524352 ONT524352 OXP524352 PHL524352 PRH524352 QBD524352 QKZ524352 QUV524352 RER524352 RON524352 RYJ524352 SIF524352 SSB524352 TBX524352 TLT524352 TVP524352 UFL524352 UPH524352 UZD524352 VIZ524352 VSV524352 WCR524352 WMN524352 WWJ524352 U131136 JX589888 TT589888 ADP589888 ANL589888 AXH589888 BHD589888 BQZ589888 CAV589888 CKR589888 CUN589888 DEJ589888 DOF589888 DYB589888 EHX589888 ERT589888 FBP589888 FLL589888 FVH589888 GFD589888 GOZ589888 GYV589888 HIR589888 HSN589888 ICJ589888 IMF589888 IWB589888 JFX589888 JPT589888 JZP589888 KJL589888 KTH589888 LDD589888 LMZ589888 LWV589888 MGR589888 MQN589888 NAJ589888 NKF589888 NUB589888 ODX589888 ONT589888 OXP589888 PHL589888 PRH589888 QBD589888 QKZ589888 QUV589888 RER589888 RON589888 RYJ589888 SIF589888 SSB589888 TBX589888 TLT589888 TVP589888 UFL589888 UPH589888 UZD589888 VIZ589888 VSV589888 WCR589888 WMN589888 WWJ589888 U196672 JX655424 TT655424 ADP655424 ANL655424 AXH655424 BHD655424 BQZ655424 CAV655424 CKR655424 CUN655424 DEJ655424 DOF655424 DYB655424 EHX655424 ERT655424 FBP655424 FLL655424 FVH655424 GFD655424 GOZ655424 GYV655424 HIR655424 HSN655424 ICJ655424 IMF655424 IWB655424 JFX655424 JPT655424 JZP655424 KJL655424 KTH655424 LDD655424 LMZ655424 LWV655424 MGR655424 MQN655424 NAJ655424 NKF655424 NUB655424 ODX655424 ONT655424 OXP655424 PHL655424 PRH655424 QBD655424 QKZ655424 QUV655424 RER655424 RON655424 RYJ655424 SIF655424 SSB655424 TBX655424 TLT655424 TVP655424 UFL655424 UPH655424 UZD655424 VIZ655424 VSV655424 WCR655424 WMN655424 WWJ655424 U262208 JX720960 TT720960 ADP720960 ANL720960 AXH720960 BHD720960 BQZ720960 CAV720960 CKR720960 CUN720960 DEJ720960 DOF720960 DYB720960 EHX720960 ERT720960 FBP720960 FLL720960 FVH720960 GFD720960 GOZ720960 GYV720960 HIR720960 HSN720960 ICJ720960 IMF720960 IWB720960 JFX720960 JPT720960 JZP720960 KJL720960 KTH720960 LDD720960 LMZ720960 LWV720960 MGR720960 MQN720960 NAJ720960 NKF720960 NUB720960 ODX720960 ONT720960 OXP720960 PHL720960 PRH720960 QBD720960 QKZ720960 QUV720960 RER720960 RON720960 RYJ720960 SIF720960 SSB720960 TBX720960 TLT720960 TVP720960 UFL720960 UPH720960 UZD720960 VIZ720960 VSV720960 WCR720960 WMN720960 WWJ720960 JX786496 TT786496 ADP786496 ANL786496 AXH786496 BHD786496 BQZ786496 CAV786496 CKR786496 CUN786496 DEJ786496 DOF786496 DYB786496 EHX786496 ERT786496 FBP786496 FLL786496 FVH786496 GFD786496 GOZ786496 GYV786496 HIR786496 HSN786496 ICJ786496 IMF786496 IWB786496 JFX786496 JPT786496 JZP786496 KJL786496 KTH786496 LDD786496 LMZ786496 LWV786496 MGR786496 MQN786496 NAJ786496 NKF786496 NUB786496 ODX786496 ONT786496 OXP786496 PHL786496 PRH786496 QBD786496 QKZ786496 QUV786496 RER786496 RON786496 RYJ786496 SIF786496 SSB786496 TBX786496 TLT786496 TVP786496 UFL786496 UPH786496 UZD786496 VIZ786496 VSV786496 WCR786496 WMN786496 WWJ786496 U327744 JX852032 TT852032 ADP852032 ANL852032 AXH852032 BHD852032 BQZ852032 CAV852032 CKR852032 CUN852032 DEJ852032 DOF852032 DYB852032 EHX852032 ERT852032 FBP852032 FLL852032 FVH852032 GFD852032 GOZ852032 GYV852032 HIR852032 HSN852032 ICJ852032 IMF852032 IWB852032 JFX852032 JPT852032 JZP852032 KJL852032 KTH852032 LDD852032 LMZ852032 LWV852032 MGR852032 MQN852032 NAJ852032 NKF852032 NUB852032 ODX852032 ONT852032 OXP852032 PHL852032 PRH852032 QBD852032 QKZ852032 QUV852032 RER852032 RON852032 RYJ852032 SIF852032 SSB852032 TBX852032 TLT852032 TVP852032 UFL852032 UPH852032 UZD852032 VIZ852032 VSV852032 WCR852032 WMN852032 WWJ852032 JX917568 TT917568 ADP917568 ANL917568 AXH917568 BHD917568 BQZ917568 CAV917568 CKR917568 CUN917568 DEJ917568 DOF917568 DYB917568 EHX917568 ERT917568 FBP917568 FLL917568 FVH917568 GFD917568 GOZ917568 GYV917568 HIR917568 HSN917568 ICJ917568 IMF917568 IWB917568 JFX917568 JPT917568 JZP917568 KJL917568 KTH917568 LDD917568 LMZ917568 LWV917568 MGR917568 MQN917568 NAJ917568 NKF917568 NUB917568 ODX917568 ONT917568 OXP917568 PHL917568 PRH917568 QBD917568 QKZ917568 QUV917568 RER917568 RON917568 RYJ917568 SIF917568 SSB917568 TBX917568 TLT917568 TVP917568 UFL917568 UPH917568 UZD917568 VIZ917568 VSV917568 WCR917568 WMN917568 WWJ917568 WWJ983104 JX983104 TT983104 ADP983104 ANL983104 AXH983104 BHD983104 BQZ983104 CAV983104 CKR983104 CUN983104 DEJ983104 DOF983104 DYB983104 EHX983104 ERT983104 FBP983104 FLL983104 FVH983104 GFD983104 GOZ983104 GYV983104 HIR983104 HSN983104 ICJ983104 IMF983104 IWB983104 JFX983104 JPT983104 JZP983104 KJL983104 KTH983104 LDD983104 LMZ983104 LWV983104 MGR983104 MQN983104 NAJ983104 NKF983104 NUB983104 ODX983104 ONT983104 OXP983104 PHL983104 PRH983104 QBD983104 QKZ983104 QUV983104 RER983104 RON983104 RYJ983104 SIF983104 SSB983104 TBX983104 TLT983104 TVP983104 UFL983104 UPH983104 UZD983104 VIZ983104 VSV983104 WCR983104 WMN983104 U393280 U60 U42 ADN60 ANJ60 AXF60 BHB60 BQX60 CAT60 CKP60 CUL60 DEH60 DOD60 DXZ60 EHV60 ERR60 FBN60 FLJ60 FVF60 GFB60 GOX60 GYT60 HIP60 HSL60 ICH60 IMD60 IVZ60 JFV60 JPR60 JZN60 KJJ60 KTF60 LDB60 LMX60 LWT60 MGP60 MQL60 NAH60 NKD60 NTZ60 ODV60 ONR60 OXN60 PHJ60 PRF60 QBB60 QKX60 QUT60 REP60 ROL60 RYH60 SID60 SRZ60 TBV60 TLR60 TVN60 UFJ60 UPF60 UZB60 VIX60 VST60 WCP60 WML60 WWH60 JX60 TR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S60 JV60 JV42 S42 WWJ42 WMN42 WCR42 VSV42 VIZ42 UZD42 UPH42 UFL42 TVP42 TLT42 TBX42 SSB42 SIF42 RYJ42 RON42 RER42 QUV42 QKZ42 QBD42 PRH42 PHL42 OXP42 ONT42 ODX42 NUB42 NKF42 NAJ42 MQN42 MGR42 LWV42 LMZ42 LDD42 KTH42 KJL42 JZP42 JPT42 JFX42 IWB42 IMF42 ICJ42 HSN42 HIR42 GYV42 GOZ42 GFD42 FVH42 FLL42 FBP42 ERT42 EHX42 DYB42 DOF42 DEJ42 CUN42 CKR42 CAV42 BQZ42 BHD42 AXH42 ANL42 ADP42 TT42 TR42 JX42 WWH42 WML42 WCP42 VST42 VIX42 UZB42 UPF42 UFJ42 TVN42 TLR42 TBV42 SRZ42 SID42 RYH42 ROL42 REP42 QUT42 QKX42 QBB42 PRF42 PHJ42 OXN42 ONR42 ODV42 NTZ42 NKD42 NAH42 MQL42 MGP42 LWT42 LMX42 LDB42 KTF42 KJJ42 JZN42 JPR42 JFV42 IVZ42 IMD42 ICH42 HSL42 HIP42 GYT42 GOX42 GFB42 FVF42 FLJ42 FBN42 ERR42 EHV42 DXZ42 DOD42 DEH42 CUL42 CKP42 CAT42 BQX42 BHB42 AXF42 ANJ42 ADN42 U24 S24 WWJ24 JV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JX24 TR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U458816 Z65600 Z131136 Z196672 Z262208 Z327744 Z393280 Z458816 Z524352 Z589888 Z655424 Z720960 Z786496 Z852032 Z917568 Z983104 AB524352 AB589888 AB655424 AB720960 AB786496 AB852032 AB917568 AB983104 AB65600 AB131136 AB196672 AB262208 AB327744 AB393280 AB42 AB60 AB458816 Z60 Z42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JV46 S46 WWJ46 WMN46 WCR46 VSV46 VIZ46 UZD46 UPH46 UFL46 TVP46 TLT46 TBX46 SSB46 SIF46 RYJ46 RON46 RER46 QUV46 QKZ46 QBD46 PRH46 PHL46 OXP46 ONT46 ODX46 NUB46 NKF46 NAJ46 MQN46 MGR46 LWV46 LMZ46 LDD46 KTH46 KJL46 JZP46 JPT46 JFX46 IWB46 IMF46 ICJ46 HSN46 HIR46 GYV46 GOZ46 GFD46 FVH46 FLL46 FBP46 ERT46 EHX46 DYB46 DOF46 DEJ46 CUN46 CKR46 CAV46 BQZ46 BHD46 AXH46 ANL46 ADP46 TT46 TR46 JX46 WWH46 WML46 WCP46 VST46 VIX46 UZB46 UPF46 UFJ46 TVN46 TLR46 TBV46 SRZ46 SID46 RYH46 ROL46 REP46 QUT46 QKX46 QBB46 PRF46 PHJ46 OXN46 ONR46 ODV46 NTZ46 NKD46 NAH46 MQL46 MGP46 LWT46 LMX46 LDB46 KTF46 KJJ46 JZN46 JPR46 JFV46 IVZ46 IMD46 ICH46 HSL46 HIP46 GYT46 GOX46 GFB46 FVF46 FLJ46 FBN46 ERR46 EHV46 DXZ46 DOD46 DEH46 CUL46 CKP46 CAT46 BQX46 BHB46 AXF46 ANJ46 ADN46 U46 Z46 AB46 JV50 S50 WWJ50 WMN50 WCR50 VSV50 VIZ50 UZD50 UPH50 UFL50 TVP50 TLT50 TBX50 SSB50 SIF50 RYJ50 RON50 RER50 QUV50 QKZ50 QBD50 PRH50 PHL50 OXP50 ONT50 ODX50 NUB50 NKF50 NAJ50 MQN50 MGR50 LWV50 LMZ50 LDD50 KTH50 KJL50 JZP50 JPT50 JFX50 IWB50 IMF50 ICJ50 HSN50 HIR50 GYV50 GOZ50 GFD50 FVH50 FLL50 FBP50 ERT50 EHX50 DYB50 DOF50 DEJ50 CUN50 CKR50 CAV50 BQZ50 BHD50 AXH50 ANL50 ADP50 TT50 TR50 JX50 WWH50 WML50 WCP50 VST50 VIX50 UZB50 UPF50 UFJ50 TVN50 TLR50 TBV50 SRZ50 SID50 RYH50 ROL50 REP50 QUT50 QKX50 QBB50 PRF50 PHJ50 OXN50 ONR50 ODV50 NTZ50 NKD50 NAH50 MQL50 MGP50 LWT50 LMX50 LDB50 KTF50 KJJ50 JZN50 JPR50 JFV50 IVZ50 IMD50 ICH50 HSL50 HIP50 GYT50 GOX50 GFB50 FVF50 FLJ50 FBN50 ERR50 EHV50 DXZ50 DOD50 DEH50 CUL50 CKP50 CAT50 BQX50 BHB50 AXF50 ANJ50 ADN50 U50 Z50 AB50 JV64 S64 WWJ64 WMN64 WCR64 VSV64 VIZ64 UZD64 UPH64 UFL64 TVP64 TLT64 TBX64 SSB64 SIF64 RYJ64 RON64 RER64 QUV64 QKZ64 QBD64 PRH64 PHL64 OXP64 ONT64 ODX64 NUB64 NKF64 NAJ64 MQN64 MGR64 LWV64 LMZ64 LDD64 KTH64 KJL64 JZP64 JPT64 JFX64 IWB64 IMF64 ICJ64 HSN64 HIR64 GYV64 GOZ64 GFD64 FVH64 FLL64 FBP64 ERT64 EHX64 DYB64 DOF64 DEJ64 CUN64 CKR64 CAV64 BQZ64 BHD64 AXH64 ANL64 ADP64 TT64 TR64 JX64 WWH64 WML64 WCP64 VST64 VIX64 UZB64 UPF64 UFJ64 TVN64 TLR64 TBV64 SRZ64 SID64 RYH64 ROL64 REP64 QUT64 QKX64 QBB64 PRF64 PHJ64 OXN64 ONR64 ODV64 NTZ64 NKD64 NAH64 MQL64 MGP64 LWT64 LMX64 LDB64 KTF64 KJJ64 JZN64 JPR64 JFV64 IVZ64 IMD64 ICH64 HSL64 HIP64 GYT64 GOX64 GFB64 FVF64 FLJ64 FBN64 ERR64 EHV64 DXZ64 DOD64 DEH64 CUL64 CKP64 CAT64 BQX64 BHB64 AXF64 ANJ64 ADN64 U64 Z64 AB64 JV68 S68 WWJ68 WMN68 WCR68 VSV68 VIZ68 UZD68 UPH68 UFL68 TVP68 TLT68 TBX68 SSB68 SIF68 RYJ68 RON68 RER68 QUV68 QKZ68 QBD68 PRH68 PHL68 OXP68 ONT68 ODX68 NUB68 NKF68 NAJ68 MQN68 MGR68 LWV68 LMZ68 LDD68 KTH68 KJL68 JZP68 JPT68 JFX68 IWB68 IMF68 ICJ68 HSN68 HIR68 GYV68 GOZ68 GFD68 FVH68 FLL68 FBP68 ERT68 EHX68 DYB68 DOF68 DEJ68 CUN68 CKR68 CAV68 BQZ68 BHD68 AXH68 ANL68 ADP68 TT68 TR68 JX68 WWH68 WML68 WCP68 VST68 VIX68 UZB68 UPF68 UFJ68 TVN68 TLR68 TBV68 SRZ68 SID68 RYH68 ROL68 REP68 QUT68 QKX68 QBB68 PRF68 PHJ68 OXN68 ONR68 ODV68 NTZ68 NKD68 NAH68 MQL68 MGP68 LWT68 LMX68 LDB68 KTF68 KJJ68 JZN68 JPR68 JFV68 IVZ68 IMD68 ICH68 HSL68 HIP68 GYT68 GOX68 GFB68 FVF68 FLJ68 FBN68 ERR68 EHV68 DXZ68 DOD68 DEH68 CUL68 CKP68 CAT68 BQX68 BHB68 AXF68 ANJ68 ADN68 U68 Z68 AB6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00 JU65600 TQ65600 ADM65600 ANI65600 AXE65600 BHA65600 BQW65600 CAS65600 CKO65600 CUK65600 DEG65600 DOC65600 DXY65600 EHU65600 ERQ65600 FBM65600 FLI65600 FVE65600 GFA65600 GOW65600 GYS65600 HIO65600 HSK65600 ICG65600 IMC65600 IVY65600 JFU65600 JPQ65600 JZM65600 KJI65600 KTE65600 LDA65600 LMW65600 LWS65600 MGO65600 MQK65600 NAG65600 NKC65600 NTY65600 ODU65600 ONQ65600 OXM65600 PHI65600 PRE65600 QBA65600 QKW65600 QUS65600 REO65600 ROK65600 RYG65600 SIC65600 SRY65600 TBU65600 TLQ65600 TVM65600 UFI65600 UPE65600 UZA65600 VIW65600 VSS65600 WCO65600 WMK65600 WWG65600 R131136 JU131136 TQ131136 ADM131136 ANI131136 AXE131136 BHA131136 BQW131136 CAS131136 CKO131136 CUK131136 DEG131136 DOC131136 DXY131136 EHU131136 ERQ131136 FBM131136 FLI131136 FVE131136 GFA131136 GOW131136 GYS131136 HIO131136 HSK131136 ICG131136 IMC131136 IVY131136 JFU131136 JPQ131136 JZM131136 KJI131136 KTE131136 LDA131136 LMW131136 LWS131136 MGO131136 MQK131136 NAG131136 NKC131136 NTY131136 ODU131136 ONQ131136 OXM131136 PHI131136 PRE131136 QBA131136 QKW131136 QUS131136 REO131136 ROK131136 RYG131136 SIC131136 SRY131136 TBU131136 TLQ131136 TVM131136 UFI131136 UPE131136 UZA131136 VIW131136 VSS131136 WCO131136 WMK131136 WWG131136 R196672 JU196672 TQ196672 ADM196672 ANI196672 AXE196672 BHA196672 BQW196672 CAS196672 CKO196672 CUK196672 DEG196672 DOC196672 DXY196672 EHU196672 ERQ196672 FBM196672 FLI196672 FVE196672 GFA196672 GOW196672 GYS196672 HIO196672 HSK196672 ICG196672 IMC196672 IVY196672 JFU196672 JPQ196672 JZM196672 KJI196672 KTE196672 LDA196672 LMW196672 LWS196672 MGO196672 MQK196672 NAG196672 NKC196672 NTY196672 ODU196672 ONQ196672 OXM196672 PHI196672 PRE196672 QBA196672 QKW196672 QUS196672 REO196672 ROK196672 RYG196672 SIC196672 SRY196672 TBU196672 TLQ196672 TVM196672 UFI196672 UPE196672 UZA196672 VIW196672 VSS196672 WCO196672 WMK196672 WWG196672 R262208 JU262208 TQ262208 ADM262208 ANI262208 AXE262208 BHA262208 BQW262208 CAS262208 CKO262208 CUK262208 DEG262208 DOC262208 DXY262208 EHU262208 ERQ262208 FBM262208 FLI262208 FVE262208 GFA262208 GOW262208 GYS262208 HIO262208 HSK262208 ICG262208 IMC262208 IVY262208 JFU262208 JPQ262208 JZM262208 KJI262208 KTE262208 LDA262208 LMW262208 LWS262208 MGO262208 MQK262208 NAG262208 NKC262208 NTY262208 ODU262208 ONQ262208 OXM262208 PHI262208 PRE262208 QBA262208 QKW262208 QUS262208 REO262208 ROK262208 RYG262208 SIC262208 SRY262208 TBU262208 TLQ262208 TVM262208 UFI262208 UPE262208 UZA262208 VIW262208 VSS262208 WCO262208 WMK262208 WWG262208 R327744 JU327744 TQ327744 ADM327744 ANI327744 AXE327744 BHA327744 BQW327744 CAS327744 CKO327744 CUK327744 DEG327744 DOC327744 DXY327744 EHU327744 ERQ327744 FBM327744 FLI327744 FVE327744 GFA327744 GOW327744 GYS327744 HIO327744 HSK327744 ICG327744 IMC327744 IVY327744 JFU327744 JPQ327744 JZM327744 KJI327744 KTE327744 LDA327744 LMW327744 LWS327744 MGO327744 MQK327744 NAG327744 NKC327744 NTY327744 ODU327744 ONQ327744 OXM327744 PHI327744 PRE327744 QBA327744 QKW327744 QUS327744 REO327744 ROK327744 RYG327744 SIC327744 SRY327744 TBU327744 TLQ327744 TVM327744 UFI327744 UPE327744 UZA327744 VIW327744 VSS327744 WCO327744 WMK327744 WWG327744 R393280 JU393280 TQ393280 ADM393280 ANI393280 AXE393280 BHA393280 BQW393280 CAS393280 CKO393280 CUK393280 DEG393280 DOC393280 DXY393280 EHU393280 ERQ393280 FBM393280 FLI393280 FVE393280 GFA393280 GOW393280 GYS393280 HIO393280 HSK393280 ICG393280 IMC393280 IVY393280 JFU393280 JPQ393280 JZM393280 KJI393280 KTE393280 LDA393280 LMW393280 LWS393280 MGO393280 MQK393280 NAG393280 NKC393280 NTY393280 ODU393280 ONQ393280 OXM393280 PHI393280 PRE393280 QBA393280 QKW393280 QUS393280 REO393280 ROK393280 RYG393280 SIC393280 SRY393280 TBU393280 TLQ393280 TVM393280 UFI393280 UPE393280 UZA393280 VIW393280 VSS393280 WCO393280 WMK393280 WWG393280 R458816 JU458816 TQ458816 ADM458816 ANI458816 AXE458816 BHA458816 BQW458816 CAS458816 CKO458816 CUK458816 DEG458816 DOC458816 DXY458816 EHU458816 ERQ458816 FBM458816 FLI458816 FVE458816 GFA458816 GOW458816 GYS458816 HIO458816 HSK458816 ICG458816 IMC458816 IVY458816 JFU458816 JPQ458816 JZM458816 KJI458816 KTE458816 LDA458816 LMW458816 LWS458816 MGO458816 MQK458816 NAG458816 NKC458816 NTY458816 ODU458816 ONQ458816 OXM458816 PHI458816 PRE458816 QBA458816 QKW458816 QUS458816 REO458816 ROK458816 RYG458816 SIC458816 SRY458816 TBU458816 TLQ458816 TVM458816 UFI458816 UPE458816 UZA458816 VIW458816 VSS458816 WCO458816 WMK458816 WWG458816 R524352 JU524352 TQ524352 ADM524352 ANI524352 AXE524352 BHA524352 BQW524352 CAS524352 CKO524352 CUK524352 DEG524352 DOC524352 DXY524352 EHU524352 ERQ524352 FBM524352 FLI524352 FVE524352 GFA524352 GOW524352 GYS524352 HIO524352 HSK524352 ICG524352 IMC524352 IVY524352 JFU524352 JPQ524352 JZM524352 KJI524352 KTE524352 LDA524352 LMW524352 LWS524352 MGO524352 MQK524352 NAG524352 NKC524352 NTY524352 ODU524352 ONQ524352 OXM524352 PHI524352 PRE524352 QBA524352 QKW524352 QUS524352 REO524352 ROK524352 RYG524352 SIC524352 SRY524352 TBU524352 TLQ524352 TVM524352 UFI524352 UPE524352 UZA524352 VIW524352 VSS524352 WCO524352 WMK524352 WWG524352 R589888 JU589888 TQ589888 ADM589888 ANI589888 AXE589888 BHA589888 BQW589888 CAS589888 CKO589888 CUK589888 DEG589888 DOC589888 DXY589888 EHU589888 ERQ589888 FBM589888 FLI589888 FVE589888 GFA589888 GOW589888 GYS589888 HIO589888 HSK589888 ICG589888 IMC589888 IVY589888 JFU589888 JPQ589888 JZM589888 KJI589888 KTE589888 LDA589888 LMW589888 LWS589888 MGO589888 MQK589888 NAG589888 NKC589888 NTY589888 ODU589888 ONQ589888 OXM589888 PHI589888 PRE589888 QBA589888 QKW589888 QUS589888 REO589888 ROK589888 RYG589888 SIC589888 SRY589888 TBU589888 TLQ589888 TVM589888 UFI589888 UPE589888 UZA589888 VIW589888 VSS589888 WCO589888 WMK589888 WWG589888 R655424 JU655424 TQ655424 ADM655424 ANI655424 AXE655424 BHA655424 BQW655424 CAS655424 CKO655424 CUK655424 DEG655424 DOC655424 DXY655424 EHU655424 ERQ655424 FBM655424 FLI655424 FVE655424 GFA655424 GOW655424 GYS655424 HIO655424 HSK655424 ICG655424 IMC655424 IVY655424 JFU655424 JPQ655424 JZM655424 KJI655424 KTE655424 LDA655424 LMW655424 LWS655424 MGO655424 MQK655424 NAG655424 NKC655424 NTY655424 ODU655424 ONQ655424 OXM655424 PHI655424 PRE655424 QBA655424 QKW655424 QUS655424 REO655424 ROK655424 RYG655424 SIC655424 SRY655424 TBU655424 TLQ655424 TVM655424 UFI655424 UPE655424 UZA655424 VIW655424 VSS655424 WCO655424 WMK655424 WWG655424 R720960 JU720960 TQ720960 ADM720960 ANI720960 AXE720960 BHA720960 BQW720960 CAS720960 CKO720960 CUK720960 DEG720960 DOC720960 DXY720960 EHU720960 ERQ720960 FBM720960 FLI720960 FVE720960 GFA720960 GOW720960 GYS720960 HIO720960 HSK720960 ICG720960 IMC720960 IVY720960 JFU720960 JPQ720960 JZM720960 KJI720960 KTE720960 LDA720960 LMW720960 LWS720960 MGO720960 MQK720960 NAG720960 NKC720960 NTY720960 ODU720960 ONQ720960 OXM720960 PHI720960 PRE720960 QBA720960 QKW720960 QUS720960 REO720960 ROK720960 RYG720960 SIC720960 SRY720960 TBU720960 TLQ720960 TVM720960 UFI720960 UPE720960 UZA720960 VIW720960 VSS720960 WCO720960 WMK720960 WWG720960 R786496 JU786496 TQ786496 ADM786496 ANI786496 AXE786496 BHA786496 BQW786496 CAS786496 CKO786496 CUK786496 DEG786496 DOC786496 DXY786496 EHU786496 ERQ786496 FBM786496 FLI786496 FVE786496 GFA786496 GOW786496 GYS786496 HIO786496 HSK786496 ICG786496 IMC786496 IVY786496 JFU786496 JPQ786496 JZM786496 KJI786496 KTE786496 LDA786496 LMW786496 LWS786496 MGO786496 MQK786496 NAG786496 NKC786496 NTY786496 ODU786496 ONQ786496 OXM786496 PHI786496 PRE786496 QBA786496 QKW786496 QUS786496 REO786496 ROK786496 RYG786496 SIC786496 SRY786496 TBU786496 TLQ786496 TVM786496 UFI786496 UPE786496 UZA786496 VIW786496 VSS786496 WCO786496 WMK786496 WWG786496 R852032 JU852032 TQ852032 ADM852032 ANI852032 AXE852032 BHA852032 BQW852032 CAS852032 CKO852032 CUK852032 DEG852032 DOC852032 DXY852032 EHU852032 ERQ852032 FBM852032 FLI852032 FVE852032 GFA852032 GOW852032 GYS852032 HIO852032 HSK852032 ICG852032 IMC852032 IVY852032 JFU852032 JPQ852032 JZM852032 KJI852032 KTE852032 LDA852032 LMW852032 LWS852032 MGO852032 MQK852032 NAG852032 NKC852032 NTY852032 ODU852032 ONQ852032 OXM852032 PHI852032 PRE852032 QBA852032 QKW852032 QUS852032 REO852032 ROK852032 RYG852032 SIC852032 SRY852032 TBU852032 TLQ852032 TVM852032 UFI852032 UPE852032 UZA852032 VIW852032 VSS852032 WCO852032 WMK852032 WWG852032 R917568 JU917568 TQ917568 ADM917568 ANI917568 AXE917568 BHA917568 BQW917568 CAS917568 CKO917568 CUK917568 DEG917568 DOC917568 DXY917568 EHU917568 ERQ917568 FBM917568 FLI917568 FVE917568 GFA917568 GOW917568 GYS917568 HIO917568 HSK917568 ICG917568 IMC917568 IVY917568 JFU917568 JPQ917568 JZM917568 KJI917568 KTE917568 LDA917568 LMW917568 LWS917568 MGO917568 MQK917568 NAG917568 NKC917568 NTY917568 ODU917568 ONQ917568 OXM917568 PHI917568 PRE917568 QBA917568 QKW917568 QUS917568 REO917568 ROK917568 RYG917568 SIC917568 SRY917568 TBU917568 TLQ917568 TVM917568 UFI917568 UPE917568 UZA917568 VIW917568 VSS917568 WCO917568 WMK917568 WWG917568 R983104 JU983104 TQ983104 ADM983104 ANI983104 AXE983104 BHA983104 BQW983104 CAS983104 CKO983104 CUK983104 DEG983104 DOC983104 DXY983104 EHU983104 ERQ983104 FBM983104 FLI983104 FVE983104 GFA983104 GOW983104 GYS983104 HIO983104 HSK983104 ICG983104 IMC983104 IVY983104 JFU983104 JPQ983104 JZM983104 KJI983104 KTE983104 LDA983104 LMW983104 LWS983104 MGO983104 MQK983104 NAG983104 NKC983104 NTY983104 ODU983104 ONQ983104 OXM983104 PHI983104 PRE983104 QBA983104 QKW983104 QUS983104 REO983104 ROK983104 RYG983104 SIC983104 SRY983104 TBU983104 TLQ983104 TVM983104 UFI983104 UPE983104 UZA983104 VIW983104 VSS983104 WCO983104 WMK983104 WWG983104 WWI983104 T65600 JW65600 TS65600 ADO65600 ANK65600 AXG65600 BHC65600 BQY65600 CAU65600 CKQ65600 CUM65600 DEI65600 DOE65600 DYA65600 EHW65600 ERS65600 FBO65600 FLK65600 FVG65600 GFC65600 GOY65600 GYU65600 HIQ65600 HSM65600 ICI65600 IME65600 IWA65600 JFW65600 JPS65600 JZO65600 KJK65600 KTG65600 LDC65600 LMY65600 LWU65600 MGQ65600 MQM65600 NAI65600 NKE65600 NUA65600 ODW65600 ONS65600 OXO65600 PHK65600 PRG65600 QBC65600 QKY65600 QUU65600 REQ65600 ROM65600 RYI65600 SIE65600 SSA65600 TBW65600 TLS65600 TVO65600 UFK65600 UPG65600 UZC65600 VIY65600 VSU65600 WCQ65600 WMM65600 WWI65600 T131136 JW131136 TS131136 ADO131136 ANK131136 AXG131136 BHC131136 BQY131136 CAU131136 CKQ131136 CUM131136 DEI131136 DOE131136 DYA131136 EHW131136 ERS131136 FBO131136 FLK131136 FVG131136 GFC131136 GOY131136 GYU131136 HIQ131136 HSM131136 ICI131136 IME131136 IWA131136 JFW131136 JPS131136 JZO131136 KJK131136 KTG131136 LDC131136 LMY131136 LWU131136 MGQ131136 MQM131136 NAI131136 NKE131136 NUA131136 ODW131136 ONS131136 OXO131136 PHK131136 PRG131136 QBC131136 QKY131136 QUU131136 REQ131136 ROM131136 RYI131136 SIE131136 SSA131136 TBW131136 TLS131136 TVO131136 UFK131136 UPG131136 UZC131136 VIY131136 VSU131136 WCQ131136 WMM131136 WWI131136 T196672 JW196672 TS196672 ADO196672 ANK196672 AXG196672 BHC196672 BQY196672 CAU196672 CKQ196672 CUM196672 DEI196672 DOE196672 DYA196672 EHW196672 ERS196672 FBO196672 FLK196672 FVG196672 GFC196672 GOY196672 GYU196672 HIQ196672 HSM196672 ICI196672 IME196672 IWA196672 JFW196672 JPS196672 JZO196672 KJK196672 KTG196672 LDC196672 LMY196672 LWU196672 MGQ196672 MQM196672 NAI196672 NKE196672 NUA196672 ODW196672 ONS196672 OXO196672 PHK196672 PRG196672 QBC196672 QKY196672 QUU196672 REQ196672 ROM196672 RYI196672 SIE196672 SSA196672 TBW196672 TLS196672 TVO196672 UFK196672 UPG196672 UZC196672 VIY196672 VSU196672 WCQ196672 WMM196672 WWI196672 T262208 JW262208 TS262208 ADO262208 ANK262208 AXG262208 BHC262208 BQY262208 CAU262208 CKQ262208 CUM262208 DEI262208 DOE262208 DYA262208 EHW262208 ERS262208 FBO262208 FLK262208 FVG262208 GFC262208 GOY262208 GYU262208 HIQ262208 HSM262208 ICI262208 IME262208 IWA262208 JFW262208 JPS262208 JZO262208 KJK262208 KTG262208 LDC262208 LMY262208 LWU262208 MGQ262208 MQM262208 NAI262208 NKE262208 NUA262208 ODW262208 ONS262208 OXO262208 PHK262208 PRG262208 QBC262208 QKY262208 QUU262208 REQ262208 ROM262208 RYI262208 SIE262208 SSA262208 TBW262208 TLS262208 TVO262208 UFK262208 UPG262208 UZC262208 VIY262208 VSU262208 WCQ262208 WMM262208 WWI262208 T327744 JW327744 TS327744 ADO327744 ANK327744 AXG327744 BHC327744 BQY327744 CAU327744 CKQ327744 CUM327744 DEI327744 DOE327744 DYA327744 EHW327744 ERS327744 FBO327744 FLK327744 FVG327744 GFC327744 GOY327744 GYU327744 HIQ327744 HSM327744 ICI327744 IME327744 IWA327744 JFW327744 JPS327744 JZO327744 KJK327744 KTG327744 LDC327744 LMY327744 LWU327744 MGQ327744 MQM327744 NAI327744 NKE327744 NUA327744 ODW327744 ONS327744 OXO327744 PHK327744 PRG327744 QBC327744 QKY327744 QUU327744 REQ327744 ROM327744 RYI327744 SIE327744 SSA327744 TBW327744 TLS327744 TVO327744 UFK327744 UPG327744 UZC327744 VIY327744 VSU327744 WCQ327744 WMM327744 WWI327744 T393280 JW393280 TS393280 ADO393280 ANK393280 AXG393280 BHC393280 BQY393280 CAU393280 CKQ393280 CUM393280 DEI393280 DOE393280 DYA393280 EHW393280 ERS393280 FBO393280 FLK393280 FVG393280 GFC393280 GOY393280 GYU393280 HIQ393280 HSM393280 ICI393280 IME393280 IWA393280 JFW393280 JPS393280 JZO393280 KJK393280 KTG393280 LDC393280 LMY393280 LWU393280 MGQ393280 MQM393280 NAI393280 NKE393280 NUA393280 ODW393280 ONS393280 OXO393280 PHK393280 PRG393280 QBC393280 QKY393280 QUU393280 REQ393280 ROM393280 RYI393280 SIE393280 SSA393280 TBW393280 TLS393280 TVO393280 UFK393280 UPG393280 UZC393280 VIY393280 VSU393280 WCQ393280 WMM393280 WWI393280 T458816 JW458816 TS458816 ADO458816 ANK458816 AXG458816 BHC458816 BQY458816 CAU458816 CKQ458816 CUM458816 DEI458816 DOE458816 DYA458816 EHW458816 ERS458816 FBO458816 FLK458816 FVG458816 GFC458816 GOY458816 GYU458816 HIQ458816 HSM458816 ICI458816 IME458816 IWA458816 JFW458816 JPS458816 JZO458816 KJK458816 KTG458816 LDC458816 LMY458816 LWU458816 MGQ458816 MQM458816 NAI458816 NKE458816 NUA458816 ODW458816 ONS458816 OXO458816 PHK458816 PRG458816 QBC458816 QKY458816 QUU458816 REQ458816 ROM458816 RYI458816 SIE458816 SSA458816 TBW458816 TLS458816 TVO458816 UFK458816 UPG458816 UZC458816 VIY458816 VSU458816 WCQ458816 WMM458816 WWI458816 T524352 JW524352 TS524352 ADO524352 ANK524352 AXG524352 BHC524352 BQY524352 CAU524352 CKQ524352 CUM524352 DEI524352 DOE524352 DYA524352 EHW524352 ERS524352 FBO524352 FLK524352 FVG524352 GFC524352 GOY524352 GYU524352 HIQ524352 HSM524352 ICI524352 IME524352 IWA524352 JFW524352 JPS524352 JZO524352 KJK524352 KTG524352 LDC524352 LMY524352 LWU524352 MGQ524352 MQM524352 NAI524352 NKE524352 NUA524352 ODW524352 ONS524352 OXO524352 PHK524352 PRG524352 QBC524352 QKY524352 QUU524352 REQ524352 ROM524352 RYI524352 SIE524352 SSA524352 TBW524352 TLS524352 TVO524352 UFK524352 UPG524352 UZC524352 VIY524352 VSU524352 WCQ524352 WMM524352 WWI524352 T589888 JW589888 TS589888 ADO589888 ANK589888 AXG589888 BHC589888 BQY589888 CAU589888 CKQ589888 CUM589888 DEI589888 DOE589888 DYA589888 EHW589888 ERS589888 FBO589888 FLK589888 FVG589888 GFC589888 GOY589888 GYU589888 HIQ589888 HSM589888 ICI589888 IME589888 IWA589888 JFW589888 JPS589888 JZO589888 KJK589888 KTG589888 LDC589888 LMY589888 LWU589888 MGQ589888 MQM589888 NAI589888 NKE589888 NUA589888 ODW589888 ONS589888 OXO589888 PHK589888 PRG589888 QBC589888 QKY589888 QUU589888 REQ589888 ROM589888 RYI589888 SIE589888 SSA589888 TBW589888 TLS589888 TVO589888 UFK589888 UPG589888 UZC589888 VIY589888 VSU589888 WCQ589888 WMM589888 WWI589888 T655424 JW655424 TS655424 ADO655424 ANK655424 AXG655424 BHC655424 BQY655424 CAU655424 CKQ655424 CUM655424 DEI655424 DOE655424 DYA655424 EHW655424 ERS655424 FBO655424 FLK655424 FVG655424 GFC655424 GOY655424 GYU655424 HIQ655424 HSM655424 ICI655424 IME655424 IWA655424 JFW655424 JPS655424 JZO655424 KJK655424 KTG655424 LDC655424 LMY655424 LWU655424 MGQ655424 MQM655424 NAI655424 NKE655424 NUA655424 ODW655424 ONS655424 OXO655424 PHK655424 PRG655424 QBC655424 QKY655424 QUU655424 REQ655424 ROM655424 RYI655424 SIE655424 SSA655424 TBW655424 TLS655424 TVO655424 UFK655424 UPG655424 UZC655424 VIY655424 VSU655424 WCQ655424 WMM655424 WWI655424 T720960 JW720960 TS720960 ADO720960 ANK720960 AXG720960 BHC720960 BQY720960 CAU720960 CKQ720960 CUM720960 DEI720960 DOE720960 DYA720960 EHW720960 ERS720960 FBO720960 FLK720960 FVG720960 GFC720960 GOY720960 GYU720960 HIQ720960 HSM720960 ICI720960 IME720960 IWA720960 JFW720960 JPS720960 JZO720960 KJK720960 KTG720960 LDC720960 LMY720960 LWU720960 MGQ720960 MQM720960 NAI720960 NKE720960 NUA720960 ODW720960 ONS720960 OXO720960 PHK720960 PRG720960 QBC720960 QKY720960 QUU720960 REQ720960 ROM720960 RYI720960 SIE720960 SSA720960 TBW720960 TLS720960 TVO720960 UFK720960 UPG720960 UZC720960 VIY720960 VSU720960 WCQ720960 WMM720960 WWI720960 T786496 JW786496 TS786496 ADO786496 ANK786496 AXG786496 BHC786496 BQY786496 CAU786496 CKQ786496 CUM786496 DEI786496 DOE786496 DYA786496 EHW786496 ERS786496 FBO786496 FLK786496 FVG786496 GFC786496 GOY786496 GYU786496 HIQ786496 HSM786496 ICI786496 IME786496 IWA786496 JFW786496 JPS786496 JZO786496 KJK786496 KTG786496 LDC786496 LMY786496 LWU786496 MGQ786496 MQM786496 NAI786496 NKE786496 NUA786496 ODW786496 ONS786496 OXO786496 PHK786496 PRG786496 QBC786496 QKY786496 QUU786496 REQ786496 ROM786496 RYI786496 SIE786496 SSA786496 TBW786496 TLS786496 TVO786496 UFK786496 UPG786496 UZC786496 VIY786496 VSU786496 WCQ786496 WMM786496 WWI786496 T852032 JW852032 TS852032 ADO852032 ANK852032 AXG852032 BHC852032 BQY852032 CAU852032 CKQ852032 CUM852032 DEI852032 DOE852032 DYA852032 EHW852032 ERS852032 FBO852032 FLK852032 FVG852032 GFC852032 GOY852032 GYU852032 HIQ852032 HSM852032 ICI852032 IME852032 IWA852032 JFW852032 JPS852032 JZO852032 KJK852032 KTG852032 LDC852032 LMY852032 LWU852032 MGQ852032 MQM852032 NAI852032 NKE852032 NUA852032 ODW852032 ONS852032 OXO852032 PHK852032 PRG852032 QBC852032 QKY852032 QUU852032 REQ852032 ROM852032 RYI852032 SIE852032 SSA852032 TBW852032 TLS852032 TVO852032 UFK852032 UPG852032 UZC852032 VIY852032 VSU852032 WCQ852032 WMM852032 WWI852032 T917568 JW917568 TS917568 ADO917568 ANK917568 AXG917568 BHC917568 BQY917568 CAU917568 CKQ917568 CUM917568 DEI917568 DOE917568 DYA917568 EHW917568 ERS917568 FBO917568 FLK917568 FVG917568 GFC917568 GOY917568 GYU917568 HIQ917568 HSM917568 ICI917568 IME917568 IWA917568 JFW917568 JPS917568 JZO917568 KJK917568 KTG917568 LDC917568 LMY917568 LWU917568 MGQ917568 MQM917568 NAI917568 NKE917568 NUA917568 ODW917568 ONS917568 OXO917568 PHK917568 PRG917568 QBC917568 QKY917568 QUU917568 REQ917568 ROM917568 RYI917568 SIE917568 SSA917568 TBW917568 TLS917568 TVO917568 UFK917568 UPG917568 UZC917568 VIY917568 VSU917568 WCQ917568 WMM917568 WWI917568 T983104 JW983104 TS983104 ADO983104 ANK983104 AXG983104 BHC983104 BQY983104 CAU983104 CKQ983104 CUM983104 DEI983104 DOE983104 DYA983104 EHW983104 ERS983104 FBO983104 FLK983104 FVG983104 GFC983104 GOY983104 GYU983104 HIQ983104 HSM983104 ICI983104 IME983104 IWA983104 JFW983104 JPS983104 JZO983104 KJK983104 KTG983104 LDC983104 LMY983104 LWU983104 MGQ983104 MQM983104 NAI983104 NKE983104 NUA983104 ODW983104 ONS983104 OXO983104 PHK983104 PRG983104 QBC983104 QKY983104 QUU983104 REQ983104 ROM983104 RYI983104 SIE983104 SSA983104 TBW983104 TLS983104 TVO983104 UFK983104 UPG983104 UZC983104 VIY983104 VSU983104 WCQ983104 WMM983104 JU60 TQ60 ADM60 ANI60 AXE60 BHA60 BQW60 CAS60 CKO60 CUK60 DEG60 DOC60 DXY60 EHU60 ERQ60 FBM60 FLI60 FVE60 GFA60 GOW60 GYS60 HIO60 HSK60 ICG60 IMC60 IVY60 JFU60 JPQ60 JZM60 KJI60 KTE60 LDA60 LMW60 LWS60 MGO60 MQK60 NAG60 NKC60 NTY60 ODU60 ONQ60 OXM60 PHI60 PRE60 QBA60 QKW60 QUS60 REO60 ROK60 RYG60 SIC60 SRY60 TBU60 TLQ60 TVM60 UFI60 UPE60 UZA60 VIW60 VSS60 WCO60 WMK60 WWG60 T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R60 R42 WWI42 WMM42 WCQ42 VSU42 VIY42 UZC42 UPG42 UFK42 TVO42 TLS42 TBW42 SSA42 SIE42 RYI42 ROM42 REQ42 QUU42 QKY42 QBC42 PRG42 PHK42 OXO42 ONS42 ODW42 NUA42 NKE42 NAI42 MQM42 MGQ42 LWU42 LMY42 LDC42 KTG42 KJK42 JZO42 JPS42 JFW42 IWA42 IME42 ICI42 HSM42 HIQ42 GYU42 GOY42 GFC42 FVG42 FLK42 FBO42 ERS42 EHW42 DYA42 DOE42 DEI42 CUM42 CKQ42 CAU42 BQY42 BHC42 AXG42 ANK42 ADO42 TS42 JW42 T42 WWG42 WMK42 WCO42 VSS42 VIW42 UZA42 UPE42 UFI42 TVM42 TLQ42 TBU42 SRY42 SIC42 RYG42 ROK42 REO42 QUS42 QKW42 QBA42 PRE42 PHI42 OXM42 ONQ42 ODU42 NTY42 NKC42 NAG42 MQK42 MGO42 LWS42 LMW42 LDA42 KTE42 KJI42 JZM42 JPQ42 JFU42 IVY42 IMC42 ICG42 HSK42 HIO42 GYS42 GOW42 GFA42 FVE42 FLI42 FBM42 ERQ42 EHU42 DXY42 DOC42 DEG42 CUK42 CKO42 CAS42 BQW42 BHA42 AXE42 ANI42 ADM42 TQ42 JU42 WMM24 R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WWI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Y65600 Y131136 Y196672 Y262208 Y327744 Y393280 Y458816 Y524352 Y589888 Y655424 Y720960 Y786496 Y852032 Y917568 Y983104 AA65600 AA131136 AA196672 AA262208 AA327744 AA393280 AA458816 AA524352 AA589888 AA655424 AA720960 AA786496 AA852032 AA917568 AA983104 AA60 AA42 Y60 Y42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R46 WWI46 WMM46 WCQ46 VSU46 VIY46 UZC46 UPG46 UFK46 TVO46 TLS46 TBW46 SSA46 SIE46 RYI46 ROM46 REQ46 QUU46 QKY46 QBC46 PRG46 PHK46 OXO46 ONS46 ODW46 NUA46 NKE46 NAI46 MQM46 MGQ46 LWU46 LMY46 LDC46 KTG46 KJK46 JZO46 JPS46 JFW46 IWA46 IME46 ICI46 HSM46 HIQ46 GYU46 GOY46 GFC46 FVG46 FLK46 FBO46 ERS46 EHW46 DYA46 DOE46 DEI46 CUM46 CKQ46 CAU46 BQY46 BHC46 AXG46 ANK46 ADO46 TS46 JW46 T46 WWG46 WMK46 WCO46 VSS46 VIW46 UZA46 UPE46 UFI46 TVM46 TLQ46 TBU46 SRY46 SIC46 RYG46 ROK46 REO46 QUS46 QKW46 QBA46 PRE46 PHI46 OXM46 ONQ46 ODU46 NTY46 NKC46 NAG46 MQK46 MGO46 LWS46 LMW46 LDA46 KTE46 KJI46 JZM46 JPQ46 JFU46 IVY46 IMC46 ICG46 HSK46 HIO46 GYS46 GOW46 GFA46 FVE46 FLI46 FBM46 ERQ46 EHU46 DXY46 DOC46 DEG46 CUK46 CKO46 CAS46 BQW46 BHA46 AXE46 ANI46 ADM46 TQ46 JU46 Y46 AA46 R50 WWI50 WMM50 WCQ50 VSU50 VIY50 UZC50 UPG50 UFK50 TVO50 TLS50 TBW50 SSA50 SIE50 RYI50 ROM50 REQ50 QUU50 QKY50 QBC50 PRG50 PHK50 OXO50 ONS50 ODW50 NUA50 NKE50 NAI50 MQM50 MGQ50 LWU50 LMY50 LDC50 KTG50 KJK50 JZO50 JPS50 JFW50 IWA50 IME50 ICI50 HSM50 HIQ50 GYU50 GOY50 GFC50 FVG50 FLK50 FBO50 ERS50 EHW50 DYA50 DOE50 DEI50 CUM50 CKQ50 CAU50 BQY50 BHC50 AXG50 ANK50 ADO50 TS50 JW50 T50 WWG50 WMK50 WCO50 VSS50 VIW50 UZA50 UPE50 UFI50 TVM50 TLQ50 TBU50 SRY50 SIC50 RYG50 ROK50 REO50 QUS50 QKW50 QBA50 PRE50 PHI50 OXM50 ONQ50 ODU50 NTY50 NKC50 NAG50 MQK50 MGO50 LWS50 LMW50 LDA50 KTE50 KJI50 JZM50 JPQ50 JFU50 IVY50 IMC50 ICG50 HSK50 HIO50 GYS50 GOW50 GFA50 FVE50 FLI50 FBM50 ERQ50 EHU50 DXY50 DOC50 DEG50 CUK50 CKO50 CAS50 BQW50 BHA50 AXE50 ANI50 ADM50 TQ50 JU50 Y50 AA50 R64 WWI64 WMM64 WCQ64 VSU64 VIY64 UZC64 UPG64 UFK64 TVO64 TLS64 TBW64 SSA64 SIE64 RYI64 ROM64 REQ64 QUU64 QKY64 QBC64 PRG64 PHK64 OXO64 ONS64 ODW64 NUA64 NKE64 NAI64 MQM64 MGQ64 LWU64 LMY64 LDC64 KTG64 KJK64 JZO64 JPS64 JFW64 IWA64 IME64 ICI64 HSM64 HIQ64 GYU64 GOY64 GFC64 FVG64 FLK64 FBO64 ERS64 EHW64 DYA64 DOE64 DEI64 CUM64 CKQ64 CAU64 BQY64 BHC64 AXG64 ANK64 ADO64 TS64 JW64 T64 WWG64 WMK64 WCO64 VSS64 VIW64 UZA64 UPE64 UFI64 TVM64 TLQ64 TBU64 SRY64 SIC64 RYG64 ROK64 REO64 QUS64 QKW64 QBA64 PRE64 PHI64 OXM64 ONQ64 ODU64 NTY64 NKC64 NAG64 MQK64 MGO64 LWS64 LMW64 LDA64 KTE64 KJI64 JZM64 JPQ64 JFU64 IVY64 IMC64 ICG64 HSK64 HIO64 GYS64 GOW64 GFA64 FVE64 FLI64 FBM64 ERQ64 EHU64 DXY64 DOC64 DEG64 CUK64 CKO64 CAS64 BQW64 BHA64 AXE64 ANI64 ADM64 TQ64 JU64 Y64 AA64 R68 WWI68 WMM68 WCQ68 VSU68 VIY68 UZC68 UPG68 UFK68 TVO68 TLS68 TBW68 SSA68 SIE68 RYI68 ROM68 REQ68 QUU68 QKY68 QBC68 PRG68 PHK68 OXO68 ONS68 ODW68 NUA68 NKE68 NAI68 MQM68 MGQ68 LWU68 LMY68 LDC68 KTG68 KJK68 JZO68 JPS68 JFW68 IWA68 IME68 ICI68 HSM68 HIQ68 GYU68 GOY68 GFC68 FVG68 FLK68 FBO68 ERS68 EHW68 DYA68 DOE68 DEI68 CUM68 CKQ68 CAU68 BQY68 BHC68 AXG68 ANK68 ADO68 TS68 JW68 T68 WWG68 WMK68 WCO68 VSS68 VIW68 UZA68 UPE68 UFI68 TVM68 TLQ68 TBU68 SRY68 SIC68 RYG68 ROK68 REO68 QUS68 QKW68 QBA68 PRE68 PHI68 OXM68 ONQ68 ODU68 NTY68 NKC68 NAG68 MQK68 MGO68 LWS68 LMW68 LDA68 KTE68 KJI68 JZM68 JPQ68 JFU68 IVY68 IMC68 ICG68 HSK68 HIO68 GYS68 GOW68 GFA68 FVE68 FLI68 FBM68 ERQ68 EHU68 DXY68 DOC68 DEG68 CUK68 CKO68 CAS68 BQW68 BHA68 AXE68 ANI68 ADM68 TQ68 JU68 Y68 AA68"/>
    <dataValidation type="list" allowBlank="1" showInputMessage="1" showErrorMessage="1" errorTitle="Ошибка" error="Выберите значение из списка" sqref="WWB983104 M65600 JP65600 TL65600 ADH65600 AND65600 AWZ65600 BGV65600 BQR65600 CAN65600 CKJ65600 CUF65600 DEB65600 DNX65600 DXT65600 EHP65600 ERL65600 FBH65600 FLD65600 FUZ65600 GEV65600 GOR65600 GYN65600 HIJ65600 HSF65600 ICB65600 ILX65600 IVT65600 JFP65600 JPL65600 JZH65600 KJD65600 KSZ65600 LCV65600 LMR65600 LWN65600 MGJ65600 MQF65600 NAB65600 NJX65600 NTT65600 ODP65600 ONL65600 OXH65600 PHD65600 PQZ65600 QAV65600 QKR65600 QUN65600 REJ65600 ROF65600 RYB65600 SHX65600 SRT65600 TBP65600 TLL65600 TVH65600 UFD65600 UOZ65600 UYV65600 VIR65600 VSN65600 WCJ65600 WMF65600 WWB65600 M131136 JP131136 TL131136 ADH131136 AND131136 AWZ131136 BGV131136 BQR131136 CAN131136 CKJ131136 CUF131136 DEB131136 DNX131136 DXT131136 EHP131136 ERL131136 FBH131136 FLD131136 FUZ131136 GEV131136 GOR131136 GYN131136 HIJ131136 HSF131136 ICB131136 ILX131136 IVT131136 JFP131136 JPL131136 JZH131136 KJD131136 KSZ131136 LCV131136 LMR131136 LWN131136 MGJ131136 MQF131136 NAB131136 NJX131136 NTT131136 ODP131136 ONL131136 OXH131136 PHD131136 PQZ131136 QAV131136 QKR131136 QUN131136 REJ131136 ROF131136 RYB131136 SHX131136 SRT131136 TBP131136 TLL131136 TVH131136 UFD131136 UOZ131136 UYV131136 VIR131136 VSN131136 WCJ131136 WMF131136 WWB131136 M196672 JP196672 TL196672 ADH196672 AND196672 AWZ196672 BGV196672 BQR196672 CAN196672 CKJ196672 CUF196672 DEB196672 DNX196672 DXT196672 EHP196672 ERL196672 FBH196672 FLD196672 FUZ196672 GEV196672 GOR196672 GYN196672 HIJ196672 HSF196672 ICB196672 ILX196672 IVT196672 JFP196672 JPL196672 JZH196672 KJD196672 KSZ196672 LCV196672 LMR196672 LWN196672 MGJ196672 MQF196672 NAB196672 NJX196672 NTT196672 ODP196672 ONL196672 OXH196672 PHD196672 PQZ196672 QAV196672 QKR196672 QUN196672 REJ196672 ROF196672 RYB196672 SHX196672 SRT196672 TBP196672 TLL196672 TVH196672 UFD196672 UOZ196672 UYV196672 VIR196672 VSN196672 WCJ196672 WMF196672 WWB196672 M262208 JP262208 TL262208 ADH262208 AND262208 AWZ262208 BGV262208 BQR262208 CAN262208 CKJ262208 CUF262208 DEB262208 DNX262208 DXT262208 EHP262208 ERL262208 FBH262208 FLD262208 FUZ262208 GEV262208 GOR262208 GYN262208 HIJ262208 HSF262208 ICB262208 ILX262208 IVT262208 JFP262208 JPL262208 JZH262208 KJD262208 KSZ262208 LCV262208 LMR262208 LWN262208 MGJ262208 MQF262208 NAB262208 NJX262208 NTT262208 ODP262208 ONL262208 OXH262208 PHD262208 PQZ262208 QAV262208 QKR262208 QUN262208 REJ262208 ROF262208 RYB262208 SHX262208 SRT262208 TBP262208 TLL262208 TVH262208 UFD262208 UOZ262208 UYV262208 VIR262208 VSN262208 WCJ262208 WMF262208 WWB262208 M327744 JP327744 TL327744 ADH327744 AND327744 AWZ327744 BGV327744 BQR327744 CAN327744 CKJ327744 CUF327744 DEB327744 DNX327744 DXT327744 EHP327744 ERL327744 FBH327744 FLD327744 FUZ327744 GEV327744 GOR327744 GYN327744 HIJ327744 HSF327744 ICB327744 ILX327744 IVT327744 JFP327744 JPL327744 JZH327744 KJD327744 KSZ327744 LCV327744 LMR327744 LWN327744 MGJ327744 MQF327744 NAB327744 NJX327744 NTT327744 ODP327744 ONL327744 OXH327744 PHD327744 PQZ327744 QAV327744 QKR327744 QUN327744 REJ327744 ROF327744 RYB327744 SHX327744 SRT327744 TBP327744 TLL327744 TVH327744 UFD327744 UOZ327744 UYV327744 VIR327744 VSN327744 WCJ327744 WMF327744 WWB327744 M393280 JP393280 TL393280 ADH393280 AND393280 AWZ393280 BGV393280 BQR393280 CAN393280 CKJ393280 CUF393280 DEB393280 DNX393280 DXT393280 EHP393280 ERL393280 FBH393280 FLD393280 FUZ393280 GEV393280 GOR393280 GYN393280 HIJ393280 HSF393280 ICB393280 ILX393280 IVT393280 JFP393280 JPL393280 JZH393280 KJD393280 KSZ393280 LCV393280 LMR393280 LWN393280 MGJ393280 MQF393280 NAB393280 NJX393280 NTT393280 ODP393280 ONL393280 OXH393280 PHD393280 PQZ393280 QAV393280 QKR393280 QUN393280 REJ393280 ROF393280 RYB393280 SHX393280 SRT393280 TBP393280 TLL393280 TVH393280 UFD393280 UOZ393280 UYV393280 VIR393280 VSN393280 WCJ393280 WMF393280 WWB393280 M458816 JP458816 TL458816 ADH458816 AND458816 AWZ458816 BGV458816 BQR458816 CAN458816 CKJ458816 CUF458816 DEB458816 DNX458816 DXT458816 EHP458816 ERL458816 FBH458816 FLD458816 FUZ458816 GEV458816 GOR458816 GYN458816 HIJ458816 HSF458816 ICB458816 ILX458816 IVT458816 JFP458816 JPL458816 JZH458816 KJD458816 KSZ458816 LCV458816 LMR458816 LWN458816 MGJ458816 MQF458816 NAB458816 NJX458816 NTT458816 ODP458816 ONL458816 OXH458816 PHD458816 PQZ458816 QAV458816 QKR458816 QUN458816 REJ458816 ROF458816 RYB458816 SHX458816 SRT458816 TBP458816 TLL458816 TVH458816 UFD458816 UOZ458816 UYV458816 VIR458816 VSN458816 WCJ458816 WMF458816 WWB458816 M524352 JP524352 TL524352 ADH524352 AND524352 AWZ524352 BGV524352 BQR524352 CAN524352 CKJ524352 CUF524352 DEB524352 DNX524352 DXT524352 EHP524352 ERL524352 FBH524352 FLD524352 FUZ524352 GEV524352 GOR524352 GYN524352 HIJ524352 HSF524352 ICB524352 ILX524352 IVT524352 JFP524352 JPL524352 JZH524352 KJD524352 KSZ524352 LCV524352 LMR524352 LWN524352 MGJ524352 MQF524352 NAB524352 NJX524352 NTT524352 ODP524352 ONL524352 OXH524352 PHD524352 PQZ524352 QAV524352 QKR524352 QUN524352 REJ524352 ROF524352 RYB524352 SHX524352 SRT524352 TBP524352 TLL524352 TVH524352 UFD524352 UOZ524352 UYV524352 VIR524352 VSN524352 WCJ524352 WMF524352 WWB524352 M589888 JP589888 TL589888 ADH589888 AND589888 AWZ589888 BGV589888 BQR589888 CAN589888 CKJ589888 CUF589888 DEB589888 DNX589888 DXT589888 EHP589888 ERL589888 FBH589888 FLD589888 FUZ589888 GEV589888 GOR589888 GYN589888 HIJ589888 HSF589888 ICB589888 ILX589888 IVT589888 JFP589888 JPL589888 JZH589888 KJD589888 KSZ589888 LCV589888 LMR589888 LWN589888 MGJ589888 MQF589888 NAB589888 NJX589888 NTT589888 ODP589888 ONL589888 OXH589888 PHD589888 PQZ589888 QAV589888 QKR589888 QUN589888 REJ589888 ROF589888 RYB589888 SHX589888 SRT589888 TBP589888 TLL589888 TVH589888 UFD589888 UOZ589888 UYV589888 VIR589888 VSN589888 WCJ589888 WMF589888 WWB589888 M655424 JP655424 TL655424 ADH655424 AND655424 AWZ655424 BGV655424 BQR655424 CAN655424 CKJ655424 CUF655424 DEB655424 DNX655424 DXT655424 EHP655424 ERL655424 FBH655424 FLD655424 FUZ655424 GEV655424 GOR655424 GYN655424 HIJ655424 HSF655424 ICB655424 ILX655424 IVT655424 JFP655424 JPL655424 JZH655424 KJD655424 KSZ655424 LCV655424 LMR655424 LWN655424 MGJ655424 MQF655424 NAB655424 NJX655424 NTT655424 ODP655424 ONL655424 OXH655424 PHD655424 PQZ655424 QAV655424 QKR655424 QUN655424 REJ655424 ROF655424 RYB655424 SHX655424 SRT655424 TBP655424 TLL655424 TVH655424 UFD655424 UOZ655424 UYV655424 VIR655424 VSN655424 WCJ655424 WMF655424 WWB655424 M720960 JP720960 TL720960 ADH720960 AND720960 AWZ720960 BGV720960 BQR720960 CAN720960 CKJ720960 CUF720960 DEB720960 DNX720960 DXT720960 EHP720960 ERL720960 FBH720960 FLD720960 FUZ720960 GEV720960 GOR720960 GYN720960 HIJ720960 HSF720960 ICB720960 ILX720960 IVT720960 JFP720960 JPL720960 JZH720960 KJD720960 KSZ720960 LCV720960 LMR720960 LWN720960 MGJ720960 MQF720960 NAB720960 NJX720960 NTT720960 ODP720960 ONL720960 OXH720960 PHD720960 PQZ720960 QAV720960 QKR720960 QUN720960 REJ720960 ROF720960 RYB720960 SHX720960 SRT720960 TBP720960 TLL720960 TVH720960 UFD720960 UOZ720960 UYV720960 VIR720960 VSN720960 WCJ720960 WMF720960 WWB720960 M786496 JP786496 TL786496 ADH786496 AND786496 AWZ786496 BGV786496 BQR786496 CAN786496 CKJ786496 CUF786496 DEB786496 DNX786496 DXT786496 EHP786496 ERL786496 FBH786496 FLD786496 FUZ786496 GEV786496 GOR786496 GYN786496 HIJ786496 HSF786496 ICB786496 ILX786496 IVT786496 JFP786496 JPL786496 JZH786496 KJD786496 KSZ786496 LCV786496 LMR786496 LWN786496 MGJ786496 MQF786496 NAB786496 NJX786496 NTT786496 ODP786496 ONL786496 OXH786496 PHD786496 PQZ786496 QAV786496 QKR786496 QUN786496 REJ786496 ROF786496 RYB786496 SHX786496 SRT786496 TBP786496 TLL786496 TVH786496 UFD786496 UOZ786496 UYV786496 VIR786496 VSN786496 WCJ786496 WMF786496 WWB786496 M852032 JP852032 TL852032 ADH852032 AND852032 AWZ852032 BGV852032 BQR852032 CAN852032 CKJ852032 CUF852032 DEB852032 DNX852032 DXT852032 EHP852032 ERL852032 FBH852032 FLD852032 FUZ852032 GEV852032 GOR852032 GYN852032 HIJ852032 HSF852032 ICB852032 ILX852032 IVT852032 JFP852032 JPL852032 JZH852032 KJD852032 KSZ852032 LCV852032 LMR852032 LWN852032 MGJ852032 MQF852032 NAB852032 NJX852032 NTT852032 ODP852032 ONL852032 OXH852032 PHD852032 PQZ852032 QAV852032 QKR852032 QUN852032 REJ852032 ROF852032 RYB852032 SHX852032 SRT852032 TBP852032 TLL852032 TVH852032 UFD852032 UOZ852032 UYV852032 VIR852032 VSN852032 WCJ852032 WMF852032 WWB852032 M917568 JP917568 TL917568 ADH917568 AND917568 AWZ917568 BGV917568 BQR917568 CAN917568 CKJ917568 CUF917568 DEB917568 DNX917568 DXT917568 EHP917568 ERL917568 FBH917568 FLD917568 FUZ917568 GEV917568 GOR917568 GYN917568 HIJ917568 HSF917568 ICB917568 ILX917568 IVT917568 JFP917568 JPL917568 JZH917568 KJD917568 KSZ917568 LCV917568 LMR917568 LWN917568 MGJ917568 MQF917568 NAB917568 NJX917568 NTT917568 ODP917568 ONL917568 OXH917568 PHD917568 PQZ917568 QAV917568 QKR917568 QUN917568 REJ917568 ROF917568 RYB917568 SHX917568 SRT917568 TBP917568 TLL917568 TVH917568 UFD917568 UOZ917568 UYV917568 VIR917568 VSN917568 WCJ917568 WMF917568 WWB917568 M983104 JP983104 TL983104 ADH983104 AND983104 AWZ983104 BGV983104 BQR983104 CAN983104 CKJ983104 CUF983104 DEB983104 DNX983104 DXT983104 EHP983104 ERL983104 FBH983104 FLD983104 FUZ983104 GEV983104 GOR983104 GYN983104 HIJ983104 HSF983104 ICB983104 ILX983104 IVT983104 JFP983104 JPL983104 JZH983104 KJD983104 KSZ983104 LCV983104 LMR983104 LWN983104 MGJ983104 MQF983104 NAB983104 NJX983104 NTT983104 ODP983104 ONL983104 OXH983104 PHD983104 PQZ983104 QAV983104 QKR983104 QUN983104 REJ983104 ROF983104 RYB983104 SHX983104 SRT983104 TBP983104 TLL983104 TVH983104 UFD983104 UOZ983104 UYV983104 VIR983104 VSN983104 WCJ983104 WMF983104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M60 AWZ60 AND60 ADH60 TL60 JP60 JP42 TL42 ADH42 AND42 AWZ42 M42 WWB42 WMF42 WCJ42 VSN42 VIR42 UYV42 UOZ42 UFD42 TVH42 TLL42 TBP42 SRT42 SHX42 RYB42 ROF42 REJ42 QUN42 QKR42 QAV42 PQZ42 PHD42 OXH42 ONL42 ODP42 NTT42 NJX42 NAB42 MQF42 MGJ42 LWN42 LMR42 LCV42 KSZ42 KJD42 JZH42 JPL42 JFP42 IVT42 ILX42 ICB42 HSF42 HIJ42 GYN42 GOR42 GEV42 FUZ42 FLD42 FBH42 ERL42 EHP42 DXT42 DNX42 DEB42 CUF42 CKJ42 CAN42 BQR42 BGV42 WMF24 WWB24 M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JP46 TL46 ADH46 AND46 AWZ46 M46 WWB46 WMF46 WCJ46 VSN46 VIR46 UYV46 UOZ46 UFD46 TVH46 TLL46 TBP46 SRT46 SHX46 RYB46 ROF46 REJ46 QUN46 QKR46 QAV46 PQZ46 PHD46 OXH46 ONL46 ODP46 NTT46 NJX46 NAB46 MQF46 MGJ46 LWN46 LMR46 LCV46 KSZ46 KJD46 JZH46 JPL46 JFP46 IVT46 ILX46 ICB46 HSF46 HIJ46 GYN46 GOR46 GEV46 FUZ46 FLD46 FBH46 ERL46 EHP46 DXT46 DNX46 DEB46 CUF46 CKJ46 CAN46 BQR46 BGV46 JP50 TL50 ADH50 AND50 AWZ50 M50 WWB50 WMF50 WCJ50 VSN50 VIR50 UYV50 UOZ50 UFD50 TVH50 TLL50 TBP50 SRT50 SHX50 RYB50 ROF50 REJ50 QUN50 QKR50 QAV50 PQZ50 PHD50 OXH50 ONL50 ODP50 NTT50 NJX50 NAB50 MQF50 MGJ50 LWN50 LMR50 LCV50 KSZ50 KJD50 JZH50 JPL50 JFP50 IVT50 ILX50 ICB50 HSF50 HIJ50 GYN50 GOR50 GEV50 FUZ50 FLD50 FBH50 ERL50 EHP50 DXT50 DNX50 DEB50 CUF50 CKJ50 CAN50 BQR50 BGV50 JP64 TL64 ADH64 AND64 AWZ64 M64 WWB64 WMF64 WCJ64 VSN64 VIR64 UYV64 UOZ64 UFD64 TVH64 TLL64 TBP64 SRT64 SHX64 RYB64 ROF64 REJ64 QUN64 QKR64 QAV64 PQZ64 PHD64 OXH64 ONL64 ODP64 NTT64 NJX64 NAB64 MQF64 MGJ64 LWN64 LMR64 LCV64 KSZ64 KJD64 JZH64 JPL64 JFP64 IVT64 ILX64 ICB64 HSF64 HIJ64 GYN64 GOR64 GEV64 FUZ64 FLD64 FBH64 ERL64 EHP64 DXT64 DNX64 DEB64 CUF64 CKJ64 CAN64 BQR64 BGV64 JP68 TL68 ADH68 AND68 AWZ68 M68 WWB68 WMF68 WCJ68 VSN68 VIR68 UYV68 UOZ68 UFD68 TVH68 TLL68 TBP68 SRT68 SHX68 RYB68 ROF68 REJ68 QUN68 QKR68 QAV68 PQZ68 PHD68 OXH68 ONL68 ODP68 NTT68 NJX68 NAB68 MQF68 MGJ68 LWN68 LMR68 LCV68 KSZ68 KJD68 JZH68 JPL68 JFP68 IVT68 ILX68 ICB68 HSF68 HIJ68 GYN68 GOR68 GEV68 FUZ68 FLD68 FBH68 ERL68 EHP68 DXT68 DNX68 DEB68 CUF68 CKJ68 CAN68 BQR68 BGV68">
      <formula1>kind_of_heat_transfer</formula1>
    </dataValidation>
    <dataValidation type="list" allowBlank="1" showInputMessage="1" errorTitle="Ошибка" error="Выберите значение из списка" prompt="Выберите значение из списка" sqref="JR65599:JY65599 TN65599:TU65599 ADJ65599:ADQ65599 ANF65599:ANM65599 AXB65599:AXI65599 BGX65599:BHE65599 BQT65599:BRA65599 CAP65599:CAW65599 CKL65599:CKS65599 CUH65599:CUO65599 DED65599:DEK65599 DNZ65599:DOG65599 DXV65599:DYC65599 EHR65599:EHY65599 ERN65599:ERU65599 FBJ65599:FBQ65599 FLF65599:FLM65599 FVB65599:FVI65599 GEX65599:GFE65599 GOT65599:GPA65599 GYP65599:GYW65599 HIL65599:HIS65599 HSH65599:HSO65599 ICD65599:ICK65599 ILZ65599:IMG65599 IVV65599:IWC65599 JFR65599:JFY65599 JPN65599:JPU65599 JZJ65599:JZQ65599 KJF65599:KJM65599 KTB65599:KTI65599 LCX65599:LDE65599 LMT65599:LNA65599 LWP65599:LWW65599 MGL65599:MGS65599 MQH65599:MQO65599 NAD65599:NAK65599 NJZ65599:NKG65599 NTV65599:NUC65599 ODR65599:ODY65599 ONN65599:ONU65599 OXJ65599:OXQ65599 PHF65599:PHM65599 PRB65599:PRI65599 QAX65599:QBE65599 QKT65599:QLA65599 QUP65599:QUW65599 REL65599:RES65599 ROH65599:ROO65599 RYD65599:RYK65599 SHZ65599:SIG65599 SRV65599:SSC65599 TBR65599:TBY65599 TLN65599:TLU65599 TVJ65599:TVQ65599 UFF65599:UFM65599 UPB65599:UPI65599 UYX65599:UZE65599 VIT65599:VJA65599 VSP65599:VSW65599 WCL65599:WCS65599 WMH65599:WMO65599 WWD65599:WWK65599 JR131135:JY131135 TN131135:TU131135 ADJ131135:ADQ131135 ANF131135:ANM131135 AXB131135:AXI131135 BGX131135:BHE131135 BQT131135:BRA131135 CAP131135:CAW131135 CKL131135:CKS131135 CUH131135:CUO131135 DED131135:DEK131135 DNZ131135:DOG131135 DXV131135:DYC131135 EHR131135:EHY131135 ERN131135:ERU131135 FBJ131135:FBQ131135 FLF131135:FLM131135 FVB131135:FVI131135 GEX131135:GFE131135 GOT131135:GPA131135 GYP131135:GYW131135 HIL131135:HIS131135 HSH131135:HSO131135 ICD131135:ICK131135 ILZ131135:IMG131135 IVV131135:IWC131135 JFR131135:JFY131135 JPN131135:JPU131135 JZJ131135:JZQ131135 KJF131135:KJM131135 KTB131135:KTI131135 LCX131135:LDE131135 LMT131135:LNA131135 LWP131135:LWW131135 MGL131135:MGS131135 MQH131135:MQO131135 NAD131135:NAK131135 NJZ131135:NKG131135 NTV131135:NUC131135 ODR131135:ODY131135 ONN131135:ONU131135 OXJ131135:OXQ131135 PHF131135:PHM131135 PRB131135:PRI131135 QAX131135:QBE131135 QKT131135:QLA131135 QUP131135:QUW131135 REL131135:RES131135 ROH131135:ROO131135 RYD131135:RYK131135 SHZ131135:SIG131135 SRV131135:SSC131135 TBR131135:TBY131135 TLN131135:TLU131135 TVJ131135:TVQ131135 UFF131135:UFM131135 UPB131135:UPI131135 UYX131135:UZE131135 VIT131135:VJA131135 VSP131135:VSW131135 WCL131135:WCS131135 WMH131135:WMO131135 WWD131135:WWK131135 JR196671:JY196671 TN196671:TU196671 ADJ196671:ADQ196671 ANF196671:ANM196671 AXB196671:AXI196671 BGX196671:BHE196671 BQT196671:BRA196671 CAP196671:CAW196671 CKL196671:CKS196671 CUH196671:CUO196671 DED196671:DEK196671 DNZ196671:DOG196671 DXV196671:DYC196671 EHR196671:EHY196671 ERN196671:ERU196671 FBJ196671:FBQ196671 FLF196671:FLM196671 FVB196671:FVI196671 GEX196671:GFE196671 GOT196671:GPA196671 GYP196671:GYW196671 HIL196671:HIS196671 HSH196671:HSO196671 ICD196671:ICK196671 ILZ196671:IMG196671 IVV196671:IWC196671 JFR196671:JFY196671 JPN196671:JPU196671 JZJ196671:JZQ196671 KJF196671:KJM196671 KTB196671:KTI196671 LCX196671:LDE196671 LMT196671:LNA196671 LWP196671:LWW196671 MGL196671:MGS196671 MQH196671:MQO196671 NAD196671:NAK196671 NJZ196671:NKG196671 NTV196671:NUC196671 ODR196671:ODY196671 ONN196671:ONU196671 OXJ196671:OXQ196671 PHF196671:PHM196671 PRB196671:PRI196671 QAX196671:QBE196671 QKT196671:QLA196671 QUP196671:QUW196671 REL196671:RES196671 ROH196671:ROO196671 RYD196671:RYK196671 SHZ196671:SIG196671 SRV196671:SSC196671 TBR196671:TBY196671 TLN196671:TLU196671 TVJ196671:TVQ196671 UFF196671:UFM196671 UPB196671:UPI196671 UYX196671:UZE196671 VIT196671:VJA196671 VSP196671:VSW196671 WCL196671:WCS196671 WMH196671:WMO196671 WWD196671:WWK196671 JR262207:JY262207 TN262207:TU262207 ADJ262207:ADQ262207 ANF262207:ANM262207 AXB262207:AXI262207 BGX262207:BHE262207 BQT262207:BRA262207 CAP262207:CAW262207 CKL262207:CKS262207 CUH262207:CUO262207 DED262207:DEK262207 DNZ262207:DOG262207 DXV262207:DYC262207 EHR262207:EHY262207 ERN262207:ERU262207 FBJ262207:FBQ262207 FLF262207:FLM262207 FVB262207:FVI262207 GEX262207:GFE262207 GOT262207:GPA262207 GYP262207:GYW262207 HIL262207:HIS262207 HSH262207:HSO262207 ICD262207:ICK262207 ILZ262207:IMG262207 IVV262207:IWC262207 JFR262207:JFY262207 JPN262207:JPU262207 JZJ262207:JZQ262207 KJF262207:KJM262207 KTB262207:KTI262207 LCX262207:LDE262207 LMT262207:LNA262207 LWP262207:LWW262207 MGL262207:MGS262207 MQH262207:MQO262207 NAD262207:NAK262207 NJZ262207:NKG262207 NTV262207:NUC262207 ODR262207:ODY262207 ONN262207:ONU262207 OXJ262207:OXQ262207 PHF262207:PHM262207 PRB262207:PRI262207 QAX262207:QBE262207 QKT262207:QLA262207 QUP262207:QUW262207 REL262207:RES262207 ROH262207:ROO262207 RYD262207:RYK262207 SHZ262207:SIG262207 SRV262207:SSC262207 TBR262207:TBY262207 TLN262207:TLU262207 TVJ262207:TVQ262207 UFF262207:UFM262207 UPB262207:UPI262207 UYX262207:UZE262207 VIT262207:VJA262207 VSP262207:VSW262207 WCL262207:WCS262207 WMH262207:WMO262207 WWD262207:WWK262207 JR327743:JY327743 TN327743:TU327743 ADJ327743:ADQ327743 ANF327743:ANM327743 AXB327743:AXI327743 BGX327743:BHE327743 BQT327743:BRA327743 CAP327743:CAW327743 CKL327743:CKS327743 CUH327743:CUO327743 DED327743:DEK327743 DNZ327743:DOG327743 DXV327743:DYC327743 EHR327743:EHY327743 ERN327743:ERU327743 FBJ327743:FBQ327743 FLF327743:FLM327743 FVB327743:FVI327743 GEX327743:GFE327743 GOT327743:GPA327743 GYP327743:GYW327743 HIL327743:HIS327743 HSH327743:HSO327743 ICD327743:ICK327743 ILZ327743:IMG327743 IVV327743:IWC327743 JFR327743:JFY327743 JPN327743:JPU327743 JZJ327743:JZQ327743 KJF327743:KJM327743 KTB327743:KTI327743 LCX327743:LDE327743 LMT327743:LNA327743 LWP327743:LWW327743 MGL327743:MGS327743 MQH327743:MQO327743 NAD327743:NAK327743 NJZ327743:NKG327743 NTV327743:NUC327743 ODR327743:ODY327743 ONN327743:ONU327743 OXJ327743:OXQ327743 PHF327743:PHM327743 PRB327743:PRI327743 QAX327743:QBE327743 QKT327743:QLA327743 QUP327743:QUW327743 REL327743:RES327743 ROH327743:ROO327743 RYD327743:RYK327743 SHZ327743:SIG327743 SRV327743:SSC327743 TBR327743:TBY327743 TLN327743:TLU327743 TVJ327743:TVQ327743 UFF327743:UFM327743 UPB327743:UPI327743 UYX327743:UZE327743 VIT327743:VJA327743 VSP327743:VSW327743 WCL327743:WCS327743 WMH327743:WMO327743 WWD327743:WWK327743 JR393279:JY393279 TN393279:TU393279 ADJ393279:ADQ393279 ANF393279:ANM393279 AXB393279:AXI393279 BGX393279:BHE393279 BQT393279:BRA393279 CAP393279:CAW393279 CKL393279:CKS393279 CUH393279:CUO393279 DED393279:DEK393279 DNZ393279:DOG393279 DXV393279:DYC393279 EHR393279:EHY393279 ERN393279:ERU393279 FBJ393279:FBQ393279 FLF393279:FLM393279 FVB393279:FVI393279 GEX393279:GFE393279 GOT393279:GPA393279 GYP393279:GYW393279 HIL393279:HIS393279 HSH393279:HSO393279 ICD393279:ICK393279 ILZ393279:IMG393279 IVV393279:IWC393279 JFR393279:JFY393279 JPN393279:JPU393279 JZJ393279:JZQ393279 KJF393279:KJM393279 KTB393279:KTI393279 LCX393279:LDE393279 LMT393279:LNA393279 LWP393279:LWW393279 MGL393279:MGS393279 MQH393279:MQO393279 NAD393279:NAK393279 NJZ393279:NKG393279 NTV393279:NUC393279 ODR393279:ODY393279 ONN393279:ONU393279 OXJ393279:OXQ393279 PHF393279:PHM393279 PRB393279:PRI393279 QAX393279:QBE393279 QKT393279:QLA393279 QUP393279:QUW393279 REL393279:RES393279 ROH393279:ROO393279 RYD393279:RYK393279 SHZ393279:SIG393279 SRV393279:SSC393279 TBR393279:TBY393279 TLN393279:TLU393279 TVJ393279:TVQ393279 UFF393279:UFM393279 UPB393279:UPI393279 UYX393279:UZE393279 VIT393279:VJA393279 VSP393279:VSW393279 WCL393279:WCS393279 WMH393279:WMO393279 WWD393279:WWK393279 JR458815:JY458815 TN458815:TU458815 ADJ458815:ADQ458815 ANF458815:ANM458815 AXB458815:AXI458815 BGX458815:BHE458815 BQT458815:BRA458815 CAP458815:CAW458815 CKL458815:CKS458815 CUH458815:CUO458815 DED458815:DEK458815 DNZ458815:DOG458815 DXV458815:DYC458815 EHR458815:EHY458815 ERN458815:ERU458815 FBJ458815:FBQ458815 FLF458815:FLM458815 FVB458815:FVI458815 GEX458815:GFE458815 GOT458815:GPA458815 GYP458815:GYW458815 HIL458815:HIS458815 HSH458815:HSO458815 ICD458815:ICK458815 ILZ458815:IMG458815 IVV458815:IWC458815 JFR458815:JFY458815 JPN458815:JPU458815 JZJ458815:JZQ458815 KJF458815:KJM458815 KTB458815:KTI458815 LCX458815:LDE458815 LMT458815:LNA458815 LWP458815:LWW458815 MGL458815:MGS458815 MQH458815:MQO458815 NAD458815:NAK458815 NJZ458815:NKG458815 NTV458815:NUC458815 ODR458815:ODY458815 ONN458815:ONU458815 OXJ458815:OXQ458815 PHF458815:PHM458815 PRB458815:PRI458815 QAX458815:QBE458815 QKT458815:QLA458815 QUP458815:QUW458815 REL458815:RES458815 ROH458815:ROO458815 RYD458815:RYK458815 SHZ458815:SIG458815 SRV458815:SSC458815 TBR458815:TBY458815 TLN458815:TLU458815 TVJ458815:TVQ458815 UFF458815:UFM458815 UPB458815:UPI458815 UYX458815:UZE458815 VIT458815:VJA458815 VSP458815:VSW458815 WCL458815:WCS458815 WMH458815:WMO458815 WWD458815:WWK458815 JR524351:JY524351 TN524351:TU524351 ADJ524351:ADQ524351 ANF524351:ANM524351 AXB524351:AXI524351 BGX524351:BHE524351 BQT524351:BRA524351 CAP524351:CAW524351 CKL524351:CKS524351 CUH524351:CUO524351 DED524351:DEK524351 DNZ524351:DOG524351 DXV524351:DYC524351 EHR524351:EHY524351 ERN524351:ERU524351 FBJ524351:FBQ524351 FLF524351:FLM524351 FVB524351:FVI524351 GEX524351:GFE524351 GOT524351:GPA524351 GYP524351:GYW524351 HIL524351:HIS524351 HSH524351:HSO524351 ICD524351:ICK524351 ILZ524351:IMG524351 IVV524351:IWC524351 JFR524351:JFY524351 JPN524351:JPU524351 JZJ524351:JZQ524351 KJF524351:KJM524351 KTB524351:KTI524351 LCX524351:LDE524351 LMT524351:LNA524351 LWP524351:LWW524351 MGL524351:MGS524351 MQH524351:MQO524351 NAD524351:NAK524351 NJZ524351:NKG524351 NTV524351:NUC524351 ODR524351:ODY524351 ONN524351:ONU524351 OXJ524351:OXQ524351 PHF524351:PHM524351 PRB524351:PRI524351 QAX524351:QBE524351 QKT524351:QLA524351 QUP524351:QUW524351 REL524351:RES524351 ROH524351:ROO524351 RYD524351:RYK524351 SHZ524351:SIG524351 SRV524351:SSC524351 TBR524351:TBY524351 TLN524351:TLU524351 TVJ524351:TVQ524351 UFF524351:UFM524351 UPB524351:UPI524351 UYX524351:UZE524351 VIT524351:VJA524351 VSP524351:VSW524351 WCL524351:WCS524351 WMH524351:WMO524351 WWD524351:WWK524351 JR589887:JY589887 TN589887:TU589887 ADJ589887:ADQ589887 ANF589887:ANM589887 AXB589887:AXI589887 BGX589887:BHE589887 BQT589887:BRA589887 CAP589887:CAW589887 CKL589887:CKS589887 CUH589887:CUO589887 DED589887:DEK589887 DNZ589887:DOG589887 DXV589887:DYC589887 EHR589887:EHY589887 ERN589887:ERU589887 FBJ589887:FBQ589887 FLF589887:FLM589887 FVB589887:FVI589887 GEX589887:GFE589887 GOT589887:GPA589887 GYP589887:GYW589887 HIL589887:HIS589887 HSH589887:HSO589887 ICD589887:ICK589887 ILZ589887:IMG589887 IVV589887:IWC589887 JFR589887:JFY589887 JPN589887:JPU589887 JZJ589887:JZQ589887 KJF589887:KJM589887 KTB589887:KTI589887 LCX589887:LDE589887 LMT589887:LNA589887 LWP589887:LWW589887 MGL589887:MGS589887 MQH589887:MQO589887 NAD589887:NAK589887 NJZ589887:NKG589887 NTV589887:NUC589887 ODR589887:ODY589887 ONN589887:ONU589887 OXJ589887:OXQ589887 PHF589887:PHM589887 PRB589887:PRI589887 QAX589887:QBE589887 QKT589887:QLA589887 QUP589887:QUW589887 REL589887:RES589887 ROH589887:ROO589887 RYD589887:RYK589887 SHZ589887:SIG589887 SRV589887:SSC589887 TBR589887:TBY589887 TLN589887:TLU589887 TVJ589887:TVQ589887 UFF589887:UFM589887 UPB589887:UPI589887 UYX589887:UZE589887 VIT589887:VJA589887 VSP589887:VSW589887 WCL589887:WCS589887 WMH589887:WMO589887 WWD589887:WWK589887 JR655423:JY655423 TN655423:TU655423 ADJ655423:ADQ655423 ANF655423:ANM655423 AXB655423:AXI655423 BGX655423:BHE655423 BQT655423:BRA655423 CAP655423:CAW655423 CKL655423:CKS655423 CUH655423:CUO655423 DED655423:DEK655423 DNZ655423:DOG655423 DXV655423:DYC655423 EHR655423:EHY655423 ERN655423:ERU655423 FBJ655423:FBQ655423 FLF655423:FLM655423 FVB655423:FVI655423 GEX655423:GFE655423 GOT655423:GPA655423 GYP655423:GYW655423 HIL655423:HIS655423 HSH655423:HSO655423 ICD655423:ICK655423 ILZ655423:IMG655423 IVV655423:IWC655423 JFR655423:JFY655423 JPN655423:JPU655423 JZJ655423:JZQ655423 KJF655423:KJM655423 KTB655423:KTI655423 LCX655423:LDE655423 LMT655423:LNA655423 LWP655423:LWW655423 MGL655423:MGS655423 MQH655423:MQO655423 NAD655423:NAK655423 NJZ655423:NKG655423 NTV655423:NUC655423 ODR655423:ODY655423 ONN655423:ONU655423 OXJ655423:OXQ655423 PHF655423:PHM655423 PRB655423:PRI655423 QAX655423:QBE655423 QKT655423:QLA655423 QUP655423:QUW655423 REL655423:RES655423 ROH655423:ROO655423 RYD655423:RYK655423 SHZ655423:SIG655423 SRV655423:SSC655423 TBR655423:TBY655423 TLN655423:TLU655423 TVJ655423:TVQ655423 UFF655423:UFM655423 UPB655423:UPI655423 UYX655423:UZE655423 VIT655423:VJA655423 VSP655423:VSW655423 WCL655423:WCS655423 WMH655423:WMO655423 WWD655423:WWK655423 JR720959:JY720959 TN720959:TU720959 ADJ720959:ADQ720959 ANF720959:ANM720959 AXB720959:AXI720959 BGX720959:BHE720959 BQT720959:BRA720959 CAP720959:CAW720959 CKL720959:CKS720959 CUH720959:CUO720959 DED720959:DEK720959 DNZ720959:DOG720959 DXV720959:DYC720959 EHR720959:EHY720959 ERN720959:ERU720959 FBJ720959:FBQ720959 FLF720959:FLM720959 FVB720959:FVI720959 GEX720959:GFE720959 GOT720959:GPA720959 GYP720959:GYW720959 HIL720959:HIS720959 HSH720959:HSO720959 ICD720959:ICK720959 ILZ720959:IMG720959 IVV720959:IWC720959 JFR720959:JFY720959 JPN720959:JPU720959 JZJ720959:JZQ720959 KJF720959:KJM720959 KTB720959:KTI720959 LCX720959:LDE720959 LMT720959:LNA720959 LWP720959:LWW720959 MGL720959:MGS720959 MQH720959:MQO720959 NAD720959:NAK720959 NJZ720959:NKG720959 NTV720959:NUC720959 ODR720959:ODY720959 ONN720959:ONU720959 OXJ720959:OXQ720959 PHF720959:PHM720959 PRB720959:PRI720959 QAX720959:QBE720959 QKT720959:QLA720959 QUP720959:QUW720959 REL720959:RES720959 ROH720959:ROO720959 RYD720959:RYK720959 SHZ720959:SIG720959 SRV720959:SSC720959 TBR720959:TBY720959 TLN720959:TLU720959 TVJ720959:TVQ720959 UFF720959:UFM720959 UPB720959:UPI720959 UYX720959:UZE720959 VIT720959:VJA720959 VSP720959:VSW720959 WCL720959:WCS720959 WMH720959:WMO720959 WWD720959:WWK720959 JR786495:JY786495 TN786495:TU786495 ADJ786495:ADQ786495 ANF786495:ANM786495 AXB786495:AXI786495 BGX786495:BHE786495 BQT786495:BRA786495 CAP786495:CAW786495 CKL786495:CKS786495 CUH786495:CUO786495 DED786495:DEK786495 DNZ786495:DOG786495 DXV786495:DYC786495 EHR786495:EHY786495 ERN786495:ERU786495 FBJ786495:FBQ786495 FLF786495:FLM786495 FVB786495:FVI786495 GEX786495:GFE786495 GOT786495:GPA786495 GYP786495:GYW786495 HIL786495:HIS786495 HSH786495:HSO786495 ICD786495:ICK786495 ILZ786495:IMG786495 IVV786495:IWC786495 JFR786495:JFY786495 JPN786495:JPU786495 JZJ786495:JZQ786495 KJF786495:KJM786495 KTB786495:KTI786495 LCX786495:LDE786495 LMT786495:LNA786495 LWP786495:LWW786495 MGL786495:MGS786495 MQH786495:MQO786495 NAD786495:NAK786495 NJZ786495:NKG786495 NTV786495:NUC786495 ODR786495:ODY786495 ONN786495:ONU786495 OXJ786495:OXQ786495 PHF786495:PHM786495 PRB786495:PRI786495 QAX786495:QBE786495 QKT786495:QLA786495 QUP786495:QUW786495 REL786495:RES786495 ROH786495:ROO786495 RYD786495:RYK786495 SHZ786495:SIG786495 SRV786495:SSC786495 TBR786495:TBY786495 TLN786495:TLU786495 TVJ786495:TVQ786495 UFF786495:UFM786495 UPB786495:UPI786495 UYX786495:UZE786495 VIT786495:VJA786495 VSP786495:VSW786495 WCL786495:WCS786495 WMH786495:WMO786495 WWD786495:WWK786495 JR852031:JY852031 TN852031:TU852031 ADJ852031:ADQ852031 ANF852031:ANM852031 AXB852031:AXI852031 BGX852031:BHE852031 BQT852031:BRA852031 CAP852031:CAW852031 CKL852031:CKS852031 CUH852031:CUO852031 DED852031:DEK852031 DNZ852031:DOG852031 DXV852031:DYC852031 EHR852031:EHY852031 ERN852031:ERU852031 FBJ852031:FBQ852031 FLF852031:FLM852031 FVB852031:FVI852031 GEX852031:GFE852031 GOT852031:GPA852031 GYP852031:GYW852031 HIL852031:HIS852031 HSH852031:HSO852031 ICD852031:ICK852031 ILZ852031:IMG852031 IVV852031:IWC852031 JFR852031:JFY852031 JPN852031:JPU852031 JZJ852031:JZQ852031 KJF852031:KJM852031 KTB852031:KTI852031 LCX852031:LDE852031 LMT852031:LNA852031 LWP852031:LWW852031 MGL852031:MGS852031 MQH852031:MQO852031 NAD852031:NAK852031 NJZ852031:NKG852031 NTV852031:NUC852031 ODR852031:ODY852031 ONN852031:ONU852031 OXJ852031:OXQ852031 PHF852031:PHM852031 PRB852031:PRI852031 QAX852031:QBE852031 QKT852031:QLA852031 QUP852031:QUW852031 REL852031:RES852031 ROH852031:ROO852031 RYD852031:RYK852031 SHZ852031:SIG852031 SRV852031:SSC852031 TBR852031:TBY852031 TLN852031:TLU852031 TVJ852031:TVQ852031 UFF852031:UFM852031 UPB852031:UPI852031 UYX852031:UZE852031 VIT852031:VJA852031 VSP852031:VSW852031 WCL852031:WCS852031 WMH852031:WMO852031 WWD852031:WWK852031 JR917567:JY917567 TN917567:TU917567 ADJ917567:ADQ917567 ANF917567:ANM917567 AXB917567:AXI917567 BGX917567:BHE917567 BQT917567:BRA917567 CAP917567:CAW917567 CKL917567:CKS917567 CUH917567:CUO917567 DED917567:DEK917567 DNZ917567:DOG917567 DXV917567:DYC917567 EHR917567:EHY917567 ERN917567:ERU917567 FBJ917567:FBQ917567 FLF917567:FLM917567 FVB917567:FVI917567 GEX917567:GFE917567 GOT917567:GPA917567 GYP917567:GYW917567 HIL917567:HIS917567 HSH917567:HSO917567 ICD917567:ICK917567 ILZ917567:IMG917567 IVV917567:IWC917567 JFR917567:JFY917567 JPN917567:JPU917567 JZJ917567:JZQ917567 KJF917567:KJM917567 KTB917567:KTI917567 LCX917567:LDE917567 LMT917567:LNA917567 LWP917567:LWW917567 MGL917567:MGS917567 MQH917567:MQO917567 NAD917567:NAK917567 NJZ917567:NKG917567 NTV917567:NUC917567 ODR917567:ODY917567 ONN917567:ONU917567 OXJ917567:OXQ917567 PHF917567:PHM917567 PRB917567:PRI917567 QAX917567:QBE917567 QKT917567:QLA917567 QUP917567:QUW917567 REL917567:RES917567 ROH917567:ROO917567 RYD917567:RYK917567 SHZ917567:SIG917567 SRV917567:SSC917567 TBR917567:TBY917567 TLN917567:TLU917567 TVJ917567:TVQ917567 UFF917567:UFM917567 UPB917567:UPI917567 UYX917567:UZE917567 VIT917567:VJA917567 VSP917567:VSW917567 WCL917567:WCS917567 WMH917567:WMO917567 WWD917567:WWK917567 WWD983103:WWK983103 JR983103:JY983103 TN983103:TU983103 ADJ983103:ADQ983103 ANF983103:ANM983103 AXB983103:AXI983103 BGX983103:BHE983103 BQT983103:BRA983103 CAP983103:CAW983103 CKL983103:CKS983103 CUH983103:CUO983103 DED983103:DEK983103 DNZ983103:DOG983103 DXV983103:DYC983103 EHR983103:EHY983103 ERN983103:ERU983103 FBJ983103:FBQ983103 FLF983103:FLM983103 FVB983103:FVI983103 GEX983103:GFE983103 GOT983103:GPA983103 GYP983103:GYW983103 HIL983103:HIS983103 HSH983103:HSO983103 ICD983103:ICK983103 ILZ983103:IMG983103 IVV983103:IWC983103 JFR983103:JFY983103 JPN983103:JPU983103 JZJ983103:JZQ983103 KJF983103:KJM983103 KTB983103:KTI983103 LCX983103:LDE983103 LMT983103:LNA983103 LWP983103:LWW983103 MGL983103:MGS983103 MQH983103:MQO983103 NAD983103:NAK983103 NJZ983103:NKG983103 NTV983103:NUC983103 ODR983103:ODY983103 ONN983103:ONU983103 OXJ983103:OXQ983103 PHF983103:PHM983103 PRB983103:PRI983103 QAX983103:QBE983103 QKT983103:QLA983103 QUP983103:QUW983103 REL983103:RES983103 ROH983103:ROO983103 RYD983103:RYK983103 SHZ983103:SIG983103 SRV983103:SSC983103 TBR983103:TBY983103 TLN983103:TLU983103 TVJ983103:TVQ983103 UFF983103:UFM983103 UPB983103:UPI983103 UYX983103:UZE983103 VIT983103:VJA983103 VSP983103:VSW983103 WCL983103:WCS983103 WMH983103:WMO983103 JR23:JY23 TVJ59:TVQ59 TLN59:TLU59 TBR59:TBY59 SRV59:SSC59 SHZ59:SIG59 RYD59:RYK59 ROH59:ROO59 REL59:RES59 QUP59:QUW59 QKT59:QLA59 QAX59:QBE59 PRB59:PRI59 PHF59:PHM59 OXJ59:OXQ59 ONN59:ONU59 ODR59:ODY59 NTV59:NUC59 NJZ59:NKG59 NAD59:NAK59 MQH59:MQO59 MGL59:MGS59 LWP59:LWW59 LMT59:LNA59 LCX59:LDE59 KTB59:KTI59 KJF59:KJM59 JZJ59:JZQ59 JPN59:JPU59 JFR59:JFY59 IVV59:IWC59 ILZ59:IMG59 ICD59:ICK59 HSH59:HSO59 HIL59:HIS59 GYP59:GYW59 GOT59:GPA59 GEX59:GFE59 FVB59:FVI59 FLF59:FLM59 FBJ59:FBQ59 ERN59:ERU59 EHR59:EHY59 DXV59:DYC59 DNZ59:DOG59 DED59:DEK59 CUH59:CUO59 CKL59:CKS59 CAP59:CAW59 BQT59:BRA59 BGX59:BHE59 AXB59:AXI59 ANF59:ANM59 ADJ59:ADQ59 TN59:TU59 JR59:JY59 UPB59:UPI59 WMH59:WMO59 WWD59:WWK59 UFF59:UFM59 VIT59:VJA59 UYX59:UZE59 VSP59:VSW59 WCL59:WCS59 WCL41:WCS41 VSP41:VSW41 UYX41:UZE41 VIT41:VJA41 UFF41:UFM41 WWD41:WWK41 WMH41:WMO41 UPB41:UPI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WWD23:WWK23 WMH23:WMO23 WCL23:WCS23 VSP23:VSW23 VIT23:VJA23 UYX23:UZE23 UPB23:UPI23 UFF23:UFM23 TVJ23:TVQ23 TLN23:TLU23 TBR23:TBY23 SRV23:SSC23 SHZ23:SIG23 RYD23:RYK23 ROH23:ROO23 REL23:RES23 QUP23:QUW23 QKT23:QLA23 QAX23:QBE23 PRB23:PRI23 PHF23:PHM23 OXJ23:OXQ23 ONN23:ONU23 ODR23:ODY23 NTV23:NUC23 NJZ23:NKG23 NAD23:NAK23 MQH23:MQO23 MGL23:MGS23 LWP23:LWW23 LMT23:LNA23 LCX23:LDE23 KTB23:KTI23 KJF23:KJM23 JZJ23:JZQ23 JPN23:JPU23 JFR23:JFY23 IVV23:IWC23 ILZ23:IMG23 ICD23:ICK23 HSH23:HSO23 HIL23:HIS23 GYP23:GYW23 GOT23:GPA23 GEX23:GFE23 FVB23:FVI23 FLF23:FLM23 FBJ23:FBQ23 ERN23:ERU23 EHR23:EHY23 DXV23:DYC23 DNZ23:DOG23 DED23:DEK23 CUH23:CUO23 CKL23:CKS23 CAP23:CAW23 BQT23:BRA23 BGX23:BHE23 AXB23:AXI23 ANF23:ANM23 ADJ23:ADQ23 TN23:TU23 O917567:AC917567 O852031:AC852031 O786495:AC786495 O720959:AC720959 O655423:AC655423 O589887:AC589887 O524351:AC524351 O458815:AC458815 O393279:AC393279 O327743:AC327743 O262207:AC262207 O196671:AC196671 O131135:AC131135 O65599:AC65599 O983103:AC983103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WCL45:WCS45 VSP45:VSW45 UYX45:UZE45 VIT45:VJA45 UFF45:UFM45 WWD45:WWK45 WMH45:WMO45 UPB45:UPI45 JR45:JY45 TN45:TU45 ADJ45:ADQ45 ANF45:ANM45 AXB45:AXI45 BGX45:BHE45 BQT45:BRA45 CAP45:CAW45 CKL45:CKS45 CUH45:CUO45 DED45:DEK45 DNZ45:DOG45 DXV45:DYC45 EHR45:EHY45 ERN45:ERU45 FBJ45:FBQ45 FLF45:FLM45 FVB45:FVI45 GEX45:GFE45 GOT45:GPA45 GYP45:GYW45 HIL45:HIS45 HSH45:HSO45 ICD45:ICK45 ILZ45:IMG45 IVV45:IWC45 JFR45:JFY45 JPN45:JPU45 JZJ45:JZQ45 KJF45:KJM45 KTB45:KTI45 LCX45:LDE45 LMT45:LNA45 LWP45:LWW45 MGL45:MGS45 MQH45:MQO45 NAD45:NAK45 NJZ45:NKG45 NTV45:NUC45 ODR45:ODY45 ONN45:ONU45 OXJ45:OXQ45 PHF45:PHM45 PRB45:PRI45 QAX45:QBE45 QKT45:QLA45 QUP45:QUW45 REL45:RES45 ROH45:ROO45 RYD45:RYK45 SHZ45:SIG45 SRV45:SSC45 TBR45:TBY45 TLN45:TLU45 TVJ45:TVQ45 WCL49:WCS49 VSP49:VSW49 UYX49:UZE49 VIT49:VJA49 UFF49:UFM49 WWD49:WWK49 WMH49:WMO49 UPB49:UPI49 JR49:JY49 TN49:TU49 ADJ49:ADQ49 ANF49:ANM49 AXB49:AXI49 BGX49:BHE49 BQT49:BRA49 CAP49:CAW49 CKL49:CKS49 CUH49:CUO49 DED49:DEK49 DNZ49:DOG49 DXV49:DYC49 EHR49:EHY49 ERN49:ERU49 FBJ49:FBQ49 FLF49:FLM49 FVB49:FVI49 GEX49:GFE49 GOT49:GPA49 GYP49:GYW49 HIL49:HIS49 HSH49:HSO49 ICD49:ICK49 ILZ49:IMG49 IVV49:IWC49 JFR49:JFY49 JPN49:JPU49 JZJ49:JZQ49 KJF49:KJM49 KTB49:KTI49 LCX49:LDE49 LMT49:LNA49 LWP49:LWW49 MGL49:MGS49 MQH49:MQO49 NAD49:NAK49 NJZ49:NKG49 NTV49:NUC49 ODR49:ODY49 ONN49:ONU49 OXJ49:OXQ49 PHF49:PHM49 PRB49:PRI49 QAX49:QBE49 QKT49:QLA49 QUP49:QUW49 REL49:RES49 ROH49:ROO49 RYD49:RYK49 SHZ49:SIG49 SRV49:SSC49 TBR49:TBY49 TLN49:TLU49 TVJ49:TVQ49 WCL63:WCS63 VSP63:VSW63 UYX63:UZE63 VIT63:VJA63 UFF63:UFM63 WWD63:WWK63 WMH63:WMO63 UPB63:UPI63 JR63:JY63 TN63:TU63 ADJ63:ADQ63 ANF63:ANM63 AXB63:AXI63 BGX63:BHE63 BQT63:BRA63 CAP63:CAW63 CKL63:CKS63 CUH63:CUO63 DED63:DEK63 DNZ63:DOG63 DXV63:DYC63 EHR63:EHY63 ERN63:ERU63 FBJ63:FBQ63 FLF63:FLM63 FVB63:FVI63 GEX63:GFE63 GOT63:GPA63 GYP63:GYW63 HIL63:HIS63 HSH63:HSO63 ICD63:ICK63 ILZ63:IMG63 IVV63:IWC63 JFR63:JFY63 JPN63:JPU63 JZJ63:JZQ63 KJF63:KJM63 KTB63:KTI63 LCX63:LDE63 LMT63:LNA63 LWP63:LWW63 MGL63:MGS63 MQH63:MQO63 NAD63:NAK63 NJZ63:NKG63 NTV63:NUC63 ODR63:ODY63 ONN63:ONU63 OXJ63:OXQ63 PHF63:PHM63 PRB63:PRI63 QAX63:QBE63 QKT63:QLA63 QUP63:QUW63 REL63:RES63 ROH63:ROO63 RYD63:RYK63 SHZ63:SIG63 SRV63:SSC63 TBR63:TBY63 TLN63:TLU63 TVJ63:TVQ63 WCL67:WCS67 VSP67:VSW67 UYX67:UZE67 VIT67:VJA67 UFF67:UFM67 WWD67:WWK67 WMH67:WMO67 UPB67:UPI67 JR67:JY67 TN67:TU67 ADJ67:ADQ67 ANF67:ANM67 AXB67:AXI67 BGX67:BHE67 BQT67:BRA67 CAP67:CAW67 CKL67:CKS67 CUH67:CUO67 DED67:DEK67 DNZ67:DOG67 DXV67:DYC67 EHR67:EHY67 ERN67:ERU67 FBJ67:FBQ67 FLF67:FLM67 FVB67:FVI67 GEX67:GFE67 GOT67:GPA67 GYP67:GYW67 HIL67:HIS67 HSH67:HSO67 ICD67:ICK67 ILZ67:IMG67 IVV67:IWC67 JFR67:JFY67 JPN67:JPU67 JZJ67:JZQ67 KJF67:KJM67 KTB67:KTI67 LCX67:LDE67 LMT67:LNA67 LWP67:LWW67 MGL67:MGS67 MQH67:MQO67 NAD67:NAK67 NJZ67:NKG67 NTV67:NUC67 ODR67:ODY67 ONN67:ONU67 OXJ67:OXQ67 PHF67:PHM67 PRB67:PRI67 QAX67:QBE67 QKT67:QLA67 QUP67:QUW67 REL67:RES67 ROH67:ROO67 RYD67:RYK67 SHZ67:SIG67 SRV67:SSC67 TBR67:TBY67 TLN67:TLU67 TVJ67:TVQ67">
      <formula1>kind_of_cons</formula1>
    </dataValidation>
    <dataValidation type="textLength" operator="lessThanOrEqual" allowBlank="1" showInputMessage="1" showErrorMessage="1" errorTitle="Ошибка" error="Допускается ввод не более 900 символов!" sqref="WWL983098:WWL983105 WMP983098:WMP983105 AD65594:AD65601 JZ65594:JZ65601 TV65594:TV65601 ADR65594:ADR65601 ANN65594:ANN65601 AXJ65594:AXJ65601 BHF65594:BHF65601 BRB65594:BRB65601 CAX65594:CAX65601 CKT65594:CKT65601 CUP65594:CUP65601 DEL65594:DEL65601 DOH65594:DOH65601 DYD65594:DYD65601 EHZ65594:EHZ65601 ERV65594:ERV65601 FBR65594:FBR65601 FLN65594:FLN65601 FVJ65594:FVJ65601 GFF65594:GFF65601 GPB65594:GPB65601 GYX65594:GYX65601 HIT65594:HIT65601 HSP65594:HSP65601 ICL65594:ICL65601 IMH65594:IMH65601 IWD65594:IWD65601 JFZ65594:JFZ65601 JPV65594:JPV65601 JZR65594:JZR65601 KJN65594:KJN65601 KTJ65594:KTJ65601 LDF65594:LDF65601 LNB65594:LNB65601 LWX65594:LWX65601 MGT65594:MGT65601 MQP65594:MQP65601 NAL65594:NAL65601 NKH65594:NKH65601 NUD65594:NUD65601 ODZ65594:ODZ65601 ONV65594:ONV65601 OXR65594:OXR65601 PHN65594:PHN65601 PRJ65594:PRJ65601 QBF65594:QBF65601 QLB65594:QLB65601 QUX65594:QUX65601 RET65594:RET65601 ROP65594:ROP65601 RYL65594:RYL65601 SIH65594:SIH65601 SSD65594:SSD65601 TBZ65594:TBZ65601 TLV65594:TLV65601 TVR65594:TVR65601 UFN65594:UFN65601 UPJ65594:UPJ65601 UZF65594:UZF65601 VJB65594:VJB65601 VSX65594:VSX65601 WCT65594:WCT65601 WMP65594:WMP65601 WWL65594:WWL65601 AD131130:AD131137 JZ131130:JZ131137 TV131130:TV131137 ADR131130:ADR131137 ANN131130:ANN131137 AXJ131130:AXJ131137 BHF131130:BHF131137 BRB131130:BRB131137 CAX131130:CAX131137 CKT131130:CKT131137 CUP131130:CUP131137 DEL131130:DEL131137 DOH131130:DOH131137 DYD131130:DYD131137 EHZ131130:EHZ131137 ERV131130:ERV131137 FBR131130:FBR131137 FLN131130:FLN131137 FVJ131130:FVJ131137 GFF131130:GFF131137 GPB131130:GPB131137 GYX131130:GYX131137 HIT131130:HIT131137 HSP131130:HSP131137 ICL131130:ICL131137 IMH131130:IMH131137 IWD131130:IWD131137 JFZ131130:JFZ131137 JPV131130:JPV131137 JZR131130:JZR131137 KJN131130:KJN131137 KTJ131130:KTJ131137 LDF131130:LDF131137 LNB131130:LNB131137 LWX131130:LWX131137 MGT131130:MGT131137 MQP131130:MQP131137 NAL131130:NAL131137 NKH131130:NKH131137 NUD131130:NUD131137 ODZ131130:ODZ131137 ONV131130:ONV131137 OXR131130:OXR131137 PHN131130:PHN131137 PRJ131130:PRJ131137 QBF131130:QBF131137 QLB131130:QLB131137 QUX131130:QUX131137 RET131130:RET131137 ROP131130:ROP131137 RYL131130:RYL131137 SIH131130:SIH131137 SSD131130:SSD131137 TBZ131130:TBZ131137 TLV131130:TLV131137 TVR131130:TVR131137 UFN131130:UFN131137 UPJ131130:UPJ131137 UZF131130:UZF131137 VJB131130:VJB131137 VSX131130:VSX131137 WCT131130:WCT131137 WMP131130:WMP131137 WWL131130:WWL131137 AD196666:AD196673 JZ196666:JZ196673 TV196666:TV196673 ADR196666:ADR196673 ANN196666:ANN196673 AXJ196666:AXJ196673 BHF196666:BHF196673 BRB196666:BRB196673 CAX196666:CAX196673 CKT196666:CKT196673 CUP196666:CUP196673 DEL196666:DEL196673 DOH196666:DOH196673 DYD196666:DYD196673 EHZ196666:EHZ196673 ERV196666:ERV196673 FBR196666:FBR196673 FLN196666:FLN196673 FVJ196666:FVJ196673 GFF196666:GFF196673 GPB196666:GPB196673 GYX196666:GYX196673 HIT196666:HIT196673 HSP196666:HSP196673 ICL196666:ICL196673 IMH196666:IMH196673 IWD196666:IWD196673 JFZ196666:JFZ196673 JPV196666:JPV196673 JZR196666:JZR196673 KJN196666:KJN196673 KTJ196666:KTJ196673 LDF196666:LDF196673 LNB196666:LNB196673 LWX196666:LWX196673 MGT196666:MGT196673 MQP196666:MQP196673 NAL196666:NAL196673 NKH196666:NKH196673 NUD196666:NUD196673 ODZ196666:ODZ196673 ONV196666:ONV196673 OXR196666:OXR196673 PHN196666:PHN196673 PRJ196666:PRJ196673 QBF196666:QBF196673 QLB196666:QLB196673 QUX196666:QUX196673 RET196666:RET196673 ROP196666:ROP196673 RYL196666:RYL196673 SIH196666:SIH196673 SSD196666:SSD196673 TBZ196666:TBZ196673 TLV196666:TLV196673 TVR196666:TVR196673 UFN196666:UFN196673 UPJ196666:UPJ196673 UZF196666:UZF196673 VJB196666:VJB196673 VSX196666:VSX196673 WCT196666:WCT196673 WMP196666:WMP196673 WWL196666:WWL196673 AD262202:AD262209 JZ262202:JZ262209 TV262202:TV262209 ADR262202:ADR262209 ANN262202:ANN262209 AXJ262202:AXJ262209 BHF262202:BHF262209 BRB262202:BRB262209 CAX262202:CAX262209 CKT262202:CKT262209 CUP262202:CUP262209 DEL262202:DEL262209 DOH262202:DOH262209 DYD262202:DYD262209 EHZ262202:EHZ262209 ERV262202:ERV262209 FBR262202:FBR262209 FLN262202:FLN262209 FVJ262202:FVJ262209 GFF262202:GFF262209 GPB262202:GPB262209 GYX262202:GYX262209 HIT262202:HIT262209 HSP262202:HSP262209 ICL262202:ICL262209 IMH262202:IMH262209 IWD262202:IWD262209 JFZ262202:JFZ262209 JPV262202:JPV262209 JZR262202:JZR262209 KJN262202:KJN262209 KTJ262202:KTJ262209 LDF262202:LDF262209 LNB262202:LNB262209 LWX262202:LWX262209 MGT262202:MGT262209 MQP262202:MQP262209 NAL262202:NAL262209 NKH262202:NKH262209 NUD262202:NUD262209 ODZ262202:ODZ262209 ONV262202:ONV262209 OXR262202:OXR262209 PHN262202:PHN262209 PRJ262202:PRJ262209 QBF262202:QBF262209 QLB262202:QLB262209 QUX262202:QUX262209 RET262202:RET262209 ROP262202:ROP262209 RYL262202:RYL262209 SIH262202:SIH262209 SSD262202:SSD262209 TBZ262202:TBZ262209 TLV262202:TLV262209 TVR262202:TVR262209 UFN262202:UFN262209 UPJ262202:UPJ262209 UZF262202:UZF262209 VJB262202:VJB262209 VSX262202:VSX262209 WCT262202:WCT262209 WMP262202:WMP262209 WWL262202:WWL262209 AD327738:AD327745 JZ327738:JZ327745 TV327738:TV327745 ADR327738:ADR327745 ANN327738:ANN327745 AXJ327738:AXJ327745 BHF327738:BHF327745 BRB327738:BRB327745 CAX327738:CAX327745 CKT327738:CKT327745 CUP327738:CUP327745 DEL327738:DEL327745 DOH327738:DOH327745 DYD327738:DYD327745 EHZ327738:EHZ327745 ERV327738:ERV327745 FBR327738:FBR327745 FLN327738:FLN327745 FVJ327738:FVJ327745 GFF327738:GFF327745 GPB327738:GPB327745 GYX327738:GYX327745 HIT327738:HIT327745 HSP327738:HSP327745 ICL327738:ICL327745 IMH327738:IMH327745 IWD327738:IWD327745 JFZ327738:JFZ327745 JPV327738:JPV327745 JZR327738:JZR327745 KJN327738:KJN327745 KTJ327738:KTJ327745 LDF327738:LDF327745 LNB327738:LNB327745 LWX327738:LWX327745 MGT327738:MGT327745 MQP327738:MQP327745 NAL327738:NAL327745 NKH327738:NKH327745 NUD327738:NUD327745 ODZ327738:ODZ327745 ONV327738:ONV327745 OXR327738:OXR327745 PHN327738:PHN327745 PRJ327738:PRJ327745 QBF327738:QBF327745 QLB327738:QLB327745 QUX327738:QUX327745 RET327738:RET327745 ROP327738:ROP327745 RYL327738:RYL327745 SIH327738:SIH327745 SSD327738:SSD327745 TBZ327738:TBZ327745 TLV327738:TLV327745 TVR327738:TVR327745 UFN327738:UFN327745 UPJ327738:UPJ327745 UZF327738:UZF327745 VJB327738:VJB327745 VSX327738:VSX327745 WCT327738:WCT327745 WMP327738:WMP327745 WWL327738:WWL327745 AD393274:AD393281 JZ393274:JZ393281 TV393274:TV393281 ADR393274:ADR393281 ANN393274:ANN393281 AXJ393274:AXJ393281 BHF393274:BHF393281 BRB393274:BRB393281 CAX393274:CAX393281 CKT393274:CKT393281 CUP393274:CUP393281 DEL393274:DEL393281 DOH393274:DOH393281 DYD393274:DYD393281 EHZ393274:EHZ393281 ERV393274:ERV393281 FBR393274:FBR393281 FLN393274:FLN393281 FVJ393274:FVJ393281 GFF393274:GFF393281 GPB393274:GPB393281 GYX393274:GYX393281 HIT393274:HIT393281 HSP393274:HSP393281 ICL393274:ICL393281 IMH393274:IMH393281 IWD393274:IWD393281 JFZ393274:JFZ393281 JPV393274:JPV393281 JZR393274:JZR393281 KJN393274:KJN393281 KTJ393274:KTJ393281 LDF393274:LDF393281 LNB393274:LNB393281 LWX393274:LWX393281 MGT393274:MGT393281 MQP393274:MQP393281 NAL393274:NAL393281 NKH393274:NKH393281 NUD393274:NUD393281 ODZ393274:ODZ393281 ONV393274:ONV393281 OXR393274:OXR393281 PHN393274:PHN393281 PRJ393274:PRJ393281 QBF393274:QBF393281 QLB393274:QLB393281 QUX393274:QUX393281 RET393274:RET393281 ROP393274:ROP393281 RYL393274:RYL393281 SIH393274:SIH393281 SSD393274:SSD393281 TBZ393274:TBZ393281 TLV393274:TLV393281 TVR393274:TVR393281 UFN393274:UFN393281 UPJ393274:UPJ393281 UZF393274:UZF393281 VJB393274:VJB393281 VSX393274:VSX393281 WCT393274:WCT393281 WMP393274:WMP393281 WWL393274:WWL393281 AD458810:AD458817 JZ458810:JZ458817 TV458810:TV458817 ADR458810:ADR458817 ANN458810:ANN458817 AXJ458810:AXJ458817 BHF458810:BHF458817 BRB458810:BRB458817 CAX458810:CAX458817 CKT458810:CKT458817 CUP458810:CUP458817 DEL458810:DEL458817 DOH458810:DOH458817 DYD458810:DYD458817 EHZ458810:EHZ458817 ERV458810:ERV458817 FBR458810:FBR458817 FLN458810:FLN458817 FVJ458810:FVJ458817 GFF458810:GFF458817 GPB458810:GPB458817 GYX458810:GYX458817 HIT458810:HIT458817 HSP458810:HSP458817 ICL458810:ICL458817 IMH458810:IMH458817 IWD458810:IWD458817 JFZ458810:JFZ458817 JPV458810:JPV458817 JZR458810:JZR458817 KJN458810:KJN458817 KTJ458810:KTJ458817 LDF458810:LDF458817 LNB458810:LNB458817 LWX458810:LWX458817 MGT458810:MGT458817 MQP458810:MQP458817 NAL458810:NAL458817 NKH458810:NKH458817 NUD458810:NUD458817 ODZ458810:ODZ458817 ONV458810:ONV458817 OXR458810:OXR458817 PHN458810:PHN458817 PRJ458810:PRJ458817 QBF458810:QBF458817 QLB458810:QLB458817 QUX458810:QUX458817 RET458810:RET458817 ROP458810:ROP458817 RYL458810:RYL458817 SIH458810:SIH458817 SSD458810:SSD458817 TBZ458810:TBZ458817 TLV458810:TLV458817 TVR458810:TVR458817 UFN458810:UFN458817 UPJ458810:UPJ458817 UZF458810:UZF458817 VJB458810:VJB458817 VSX458810:VSX458817 WCT458810:WCT458817 WMP458810:WMP458817 WWL458810:WWL458817 AD524346:AD524353 JZ524346:JZ524353 TV524346:TV524353 ADR524346:ADR524353 ANN524346:ANN524353 AXJ524346:AXJ524353 BHF524346:BHF524353 BRB524346:BRB524353 CAX524346:CAX524353 CKT524346:CKT524353 CUP524346:CUP524353 DEL524346:DEL524353 DOH524346:DOH524353 DYD524346:DYD524353 EHZ524346:EHZ524353 ERV524346:ERV524353 FBR524346:FBR524353 FLN524346:FLN524353 FVJ524346:FVJ524353 GFF524346:GFF524353 GPB524346:GPB524353 GYX524346:GYX524353 HIT524346:HIT524353 HSP524346:HSP524353 ICL524346:ICL524353 IMH524346:IMH524353 IWD524346:IWD524353 JFZ524346:JFZ524353 JPV524346:JPV524353 JZR524346:JZR524353 KJN524346:KJN524353 KTJ524346:KTJ524353 LDF524346:LDF524353 LNB524346:LNB524353 LWX524346:LWX524353 MGT524346:MGT524353 MQP524346:MQP524353 NAL524346:NAL524353 NKH524346:NKH524353 NUD524346:NUD524353 ODZ524346:ODZ524353 ONV524346:ONV524353 OXR524346:OXR524353 PHN524346:PHN524353 PRJ524346:PRJ524353 QBF524346:QBF524353 QLB524346:QLB524353 QUX524346:QUX524353 RET524346:RET524353 ROP524346:ROP524353 RYL524346:RYL524353 SIH524346:SIH524353 SSD524346:SSD524353 TBZ524346:TBZ524353 TLV524346:TLV524353 TVR524346:TVR524353 UFN524346:UFN524353 UPJ524346:UPJ524353 UZF524346:UZF524353 VJB524346:VJB524353 VSX524346:VSX524353 WCT524346:WCT524353 WMP524346:WMP524353 WWL524346:WWL524353 AD589882:AD589889 JZ589882:JZ589889 TV589882:TV589889 ADR589882:ADR589889 ANN589882:ANN589889 AXJ589882:AXJ589889 BHF589882:BHF589889 BRB589882:BRB589889 CAX589882:CAX589889 CKT589882:CKT589889 CUP589882:CUP589889 DEL589882:DEL589889 DOH589882:DOH589889 DYD589882:DYD589889 EHZ589882:EHZ589889 ERV589882:ERV589889 FBR589882:FBR589889 FLN589882:FLN589889 FVJ589882:FVJ589889 GFF589882:GFF589889 GPB589882:GPB589889 GYX589882:GYX589889 HIT589882:HIT589889 HSP589882:HSP589889 ICL589882:ICL589889 IMH589882:IMH589889 IWD589882:IWD589889 JFZ589882:JFZ589889 JPV589882:JPV589889 JZR589882:JZR589889 KJN589882:KJN589889 KTJ589882:KTJ589889 LDF589882:LDF589889 LNB589882:LNB589889 LWX589882:LWX589889 MGT589882:MGT589889 MQP589882:MQP589889 NAL589882:NAL589889 NKH589882:NKH589889 NUD589882:NUD589889 ODZ589882:ODZ589889 ONV589882:ONV589889 OXR589882:OXR589889 PHN589882:PHN589889 PRJ589882:PRJ589889 QBF589882:QBF589889 QLB589882:QLB589889 QUX589882:QUX589889 RET589882:RET589889 ROP589882:ROP589889 RYL589882:RYL589889 SIH589882:SIH589889 SSD589882:SSD589889 TBZ589882:TBZ589889 TLV589882:TLV589889 TVR589882:TVR589889 UFN589882:UFN589889 UPJ589882:UPJ589889 UZF589882:UZF589889 VJB589882:VJB589889 VSX589882:VSX589889 WCT589882:WCT589889 WMP589882:WMP589889 WWL589882:WWL589889 AD655418:AD655425 JZ655418:JZ655425 TV655418:TV655425 ADR655418:ADR655425 ANN655418:ANN655425 AXJ655418:AXJ655425 BHF655418:BHF655425 BRB655418:BRB655425 CAX655418:CAX655425 CKT655418:CKT655425 CUP655418:CUP655425 DEL655418:DEL655425 DOH655418:DOH655425 DYD655418:DYD655425 EHZ655418:EHZ655425 ERV655418:ERV655425 FBR655418:FBR655425 FLN655418:FLN655425 FVJ655418:FVJ655425 GFF655418:GFF655425 GPB655418:GPB655425 GYX655418:GYX655425 HIT655418:HIT655425 HSP655418:HSP655425 ICL655418:ICL655425 IMH655418:IMH655425 IWD655418:IWD655425 JFZ655418:JFZ655425 JPV655418:JPV655425 JZR655418:JZR655425 KJN655418:KJN655425 KTJ655418:KTJ655425 LDF655418:LDF655425 LNB655418:LNB655425 LWX655418:LWX655425 MGT655418:MGT655425 MQP655418:MQP655425 NAL655418:NAL655425 NKH655418:NKH655425 NUD655418:NUD655425 ODZ655418:ODZ655425 ONV655418:ONV655425 OXR655418:OXR655425 PHN655418:PHN655425 PRJ655418:PRJ655425 QBF655418:QBF655425 QLB655418:QLB655425 QUX655418:QUX655425 RET655418:RET655425 ROP655418:ROP655425 RYL655418:RYL655425 SIH655418:SIH655425 SSD655418:SSD655425 TBZ655418:TBZ655425 TLV655418:TLV655425 TVR655418:TVR655425 UFN655418:UFN655425 UPJ655418:UPJ655425 UZF655418:UZF655425 VJB655418:VJB655425 VSX655418:VSX655425 WCT655418:WCT655425 WMP655418:WMP655425 WWL655418:WWL655425 AD720954:AD720961 JZ720954:JZ720961 TV720954:TV720961 ADR720954:ADR720961 ANN720954:ANN720961 AXJ720954:AXJ720961 BHF720954:BHF720961 BRB720954:BRB720961 CAX720954:CAX720961 CKT720954:CKT720961 CUP720954:CUP720961 DEL720954:DEL720961 DOH720954:DOH720961 DYD720954:DYD720961 EHZ720954:EHZ720961 ERV720954:ERV720961 FBR720954:FBR720961 FLN720954:FLN720961 FVJ720954:FVJ720961 GFF720954:GFF720961 GPB720954:GPB720961 GYX720954:GYX720961 HIT720954:HIT720961 HSP720954:HSP720961 ICL720954:ICL720961 IMH720954:IMH720961 IWD720954:IWD720961 JFZ720954:JFZ720961 JPV720954:JPV720961 JZR720954:JZR720961 KJN720954:KJN720961 KTJ720954:KTJ720961 LDF720954:LDF720961 LNB720954:LNB720961 LWX720954:LWX720961 MGT720954:MGT720961 MQP720954:MQP720961 NAL720954:NAL720961 NKH720954:NKH720961 NUD720954:NUD720961 ODZ720954:ODZ720961 ONV720954:ONV720961 OXR720954:OXR720961 PHN720954:PHN720961 PRJ720954:PRJ720961 QBF720954:QBF720961 QLB720954:QLB720961 QUX720954:QUX720961 RET720954:RET720961 ROP720954:ROP720961 RYL720954:RYL720961 SIH720954:SIH720961 SSD720954:SSD720961 TBZ720954:TBZ720961 TLV720954:TLV720961 TVR720954:TVR720961 UFN720954:UFN720961 UPJ720954:UPJ720961 UZF720954:UZF720961 VJB720954:VJB720961 VSX720954:VSX720961 WCT720954:WCT720961 WMP720954:WMP720961 WWL720954:WWL720961 AD786490:AD786497 JZ786490:JZ786497 TV786490:TV786497 ADR786490:ADR786497 ANN786490:ANN786497 AXJ786490:AXJ786497 BHF786490:BHF786497 BRB786490:BRB786497 CAX786490:CAX786497 CKT786490:CKT786497 CUP786490:CUP786497 DEL786490:DEL786497 DOH786490:DOH786497 DYD786490:DYD786497 EHZ786490:EHZ786497 ERV786490:ERV786497 FBR786490:FBR786497 FLN786490:FLN786497 FVJ786490:FVJ786497 GFF786490:GFF786497 GPB786490:GPB786497 GYX786490:GYX786497 HIT786490:HIT786497 HSP786490:HSP786497 ICL786490:ICL786497 IMH786490:IMH786497 IWD786490:IWD786497 JFZ786490:JFZ786497 JPV786490:JPV786497 JZR786490:JZR786497 KJN786490:KJN786497 KTJ786490:KTJ786497 LDF786490:LDF786497 LNB786490:LNB786497 LWX786490:LWX786497 MGT786490:MGT786497 MQP786490:MQP786497 NAL786490:NAL786497 NKH786490:NKH786497 NUD786490:NUD786497 ODZ786490:ODZ786497 ONV786490:ONV786497 OXR786490:OXR786497 PHN786490:PHN786497 PRJ786490:PRJ786497 QBF786490:QBF786497 QLB786490:QLB786497 QUX786490:QUX786497 RET786490:RET786497 ROP786490:ROP786497 RYL786490:RYL786497 SIH786490:SIH786497 SSD786490:SSD786497 TBZ786490:TBZ786497 TLV786490:TLV786497 TVR786490:TVR786497 UFN786490:UFN786497 UPJ786490:UPJ786497 UZF786490:UZF786497 VJB786490:VJB786497 VSX786490:VSX786497 WCT786490:WCT786497 WMP786490:WMP786497 WWL786490:WWL786497 AD852026:AD852033 JZ852026:JZ852033 TV852026:TV852033 ADR852026:ADR852033 ANN852026:ANN852033 AXJ852026:AXJ852033 BHF852026:BHF852033 BRB852026:BRB852033 CAX852026:CAX852033 CKT852026:CKT852033 CUP852026:CUP852033 DEL852026:DEL852033 DOH852026:DOH852033 DYD852026:DYD852033 EHZ852026:EHZ852033 ERV852026:ERV852033 FBR852026:FBR852033 FLN852026:FLN852033 FVJ852026:FVJ852033 GFF852026:GFF852033 GPB852026:GPB852033 GYX852026:GYX852033 HIT852026:HIT852033 HSP852026:HSP852033 ICL852026:ICL852033 IMH852026:IMH852033 IWD852026:IWD852033 JFZ852026:JFZ852033 JPV852026:JPV852033 JZR852026:JZR852033 KJN852026:KJN852033 KTJ852026:KTJ852033 LDF852026:LDF852033 LNB852026:LNB852033 LWX852026:LWX852033 MGT852026:MGT852033 MQP852026:MQP852033 NAL852026:NAL852033 NKH852026:NKH852033 NUD852026:NUD852033 ODZ852026:ODZ852033 ONV852026:ONV852033 OXR852026:OXR852033 PHN852026:PHN852033 PRJ852026:PRJ852033 QBF852026:QBF852033 QLB852026:QLB852033 QUX852026:QUX852033 RET852026:RET852033 ROP852026:ROP852033 RYL852026:RYL852033 SIH852026:SIH852033 SSD852026:SSD852033 TBZ852026:TBZ852033 TLV852026:TLV852033 TVR852026:TVR852033 UFN852026:UFN852033 UPJ852026:UPJ852033 UZF852026:UZF852033 VJB852026:VJB852033 VSX852026:VSX852033 WCT852026:WCT852033 WMP852026:WMP852033 WWL852026:WWL852033 AD917562:AD917569 JZ917562:JZ917569 TV917562:TV917569 ADR917562:ADR917569 ANN917562:ANN917569 AXJ917562:AXJ917569 BHF917562:BHF917569 BRB917562:BRB917569 CAX917562:CAX917569 CKT917562:CKT917569 CUP917562:CUP917569 DEL917562:DEL917569 DOH917562:DOH917569 DYD917562:DYD917569 EHZ917562:EHZ917569 ERV917562:ERV917569 FBR917562:FBR917569 FLN917562:FLN917569 FVJ917562:FVJ917569 GFF917562:GFF917569 GPB917562:GPB917569 GYX917562:GYX917569 HIT917562:HIT917569 HSP917562:HSP917569 ICL917562:ICL917569 IMH917562:IMH917569 IWD917562:IWD917569 JFZ917562:JFZ917569 JPV917562:JPV917569 JZR917562:JZR917569 KJN917562:KJN917569 KTJ917562:KTJ917569 LDF917562:LDF917569 LNB917562:LNB917569 LWX917562:LWX917569 MGT917562:MGT917569 MQP917562:MQP917569 NAL917562:NAL917569 NKH917562:NKH917569 NUD917562:NUD917569 ODZ917562:ODZ917569 ONV917562:ONV917569 OXR917562:OXR917569 PHN917562:PHN917569 PRJ917562:PRJ917569 QBF917562:QBF917569 QLB917562:QLB917569 QUX917562:QUX917569 RET917562:RET917569 ROP917562:ROP917569 RYL917562:RYL917569 SIH917562:SIH917569 SSD917562:SSD917569 TBZ917562:TBZ917569 TLV917562:TLV917569 TVR917562:TVR917569 UFN917562:UFN917569 UPJ917562:UPJ917569 UZF917562:UZF917569 VJB917562:VJB917569 VSX917562:VSX917569 WCT917562:WCT917569 WMP917562:WMP917569 WWL917562:WWL917569 AD983098:AD983105 JZ983098:JZ983105 TV983098:TV983105 ADR983098:ADR983105 ANN983098:ANN983105 AXJ983098:AXJ983105 BHF983098:BHF983105 BRB983098:BRB983105 CAX983098:CAX983105 CKT983098:CKT983105 CUP983098:CUP983105 DEL983098:DEL983105 DOH983098:DOH983105 DYD983098:DYD983105 EHZ983098:EHZ983105 ERV983098:ERV983105 FBR983098:FBR983105 FLN983098:FLN983105 FVJ983098:FVJ983105 GFF983098:GFF983105 GPB983098:GPB983105 GYX983098:GYX983105 HIT983098:HIT983105 HSP983098:HSP983105 ICL983098:ICL983105 IMH983098:IMH983105 IWD983098:IWD983105 JFZ983098:JFZ983105 JPV983098:JPV983105 JZR983098:JZR983105 KJN983098:KJN983105 KTJ983098:KTJ983105 LDF983098:LDF983105 LNB983098:LNB983105 LWX983098:LWX983105 MGT983098:MGT983105 MQP983098:MQP983105 NAL983098:NAL983105 NKH983098:NKH983105 NUD983098:NUD983105 ODZ983098:ODZ983105 ONV983098:ONV983105 OXR983098:OXR983105 PHN983098:PHN983105 PRJ983098:PRJ983105 QBF983098:QBF983105 QLB983098:QLB983105 QUX983098:QUX983105 RET983098:RET983105 ROP983098:ROP983105 RYL983098:RYL983105 SIH983098:SIH983105 SSD983098:SSD983105 TBZ983098:TBZ983105 TLV983098:TLV983105 TVR983098:TVR983105 UFN983098:UFN983105 UPJ983098:UPJ983105 UZF983098:UZF983105 VJB983098:VJB983105 VSX983098:VSX983105 WCT983098:WCT983105 WCT55:WCT61 VSX55:VSX61 VJB55:VJB61 UZF55:UZF61 UPJ55:UPJ61 UFN55:UFN61 TVR55:TVR61 TLV55:TLV61 TBZ55:TBZ61 SSD55:SSD61 SIH55:SIH61 RYL55:RYL61 ROP55:ROP61 RET55:RET61 QUX55:QUX61 QLB55:QLB61 QBF55:QBF61 PRJ55:PRJ61 PHN55:PHN61 OXR55:OXR61 ONV55:ONV61 ODZ55:ODZ61 NUD55:NUD61 NKH55:NKH61 NAL55:NAL61 MQP55:MQP61 MGT55:MGT61 LWX55:LWX61 LNB55:LNB61 LDF55:LDF61 KTJ55:KTJ61 KJN55:KJN61 JZR55:JZR61 JPV55:JPV61 JFZ55:JFZ61 IWD55:IWD61 IMH55:IMH61 ICL55:ICL61 HSP55:HSP61 HIT55:HIT61 GYX55:GYX61 GPB55:GPB61 GFF55:GFF61 FVJ55:FVJ61 FLN55:FLN61 FBR55:FBR61 ERV55:ERV61 EHZ55:EHZ61 DYD55:DYD61 DOH55:DOH61 DEL55:DEL61 CUP55:CUP61 CKT55:CKT61 CAX55:CAX61 BRB55:BRB61 BHF55:BHF61 AXJ55:AXJ61 ANN55:ANN61 ADR55:ADR61 TV55:TV61 JZ55:JZ61 WMP55:WMP61 WWL55:WWL61 WWL37:WWL43 WMP37:WMP43 JZ37:JZ43 TV37:TV43 ADR37:ADR43 ANN37:ANN43 AXJ37:AXJ43 BHF37:BHF43 BRB37:BRB43 CAX37:CAX43 CKT37:CKT43 CUP37:CUP43 DEL37:DEL43 DOH37:DOH43 DYD37:DYD43 EHZ37:EHZ43 ERV37:ERV43 FBR37:FBR43 FLN37:FLN43 FVJ37:FVJ43 GFF37:GFF43 GPB37:GPB43 GYX37:GYX43 HIT37:HIT43 HSP37:HSP43 ICL37:ICL43 IMH37:IMH43 IWD37:IWD43 JFZ37:JFZ43 JPV37:JPV43 JZR37:JZR43 KJN37:KJN43 KTJ37:KTJ43 LDF37:LDF43 LNB37:LNB43 LWX37:LWX43 MGT37:MGT43 MQP37:MQP43 NAL37:NAL43 NKH37:NKH43 NUD37:NUD43 ODZ37:ODZ43 ONV37:ONV43 OXR37:OXR43 PHN37:PHN43 PRJ37:PRJ43 QBF37:QBF43 QLB37:QLB43 QUX37:QUX43 RET37:RET43 ROP37:ROP43 RYL37:RYL43 SIH37:SIH43 SSD37:SSD43 TBZ37:TBZ43 TLV37:TLV43 TVR37:TVR43 UFN37:UFN43 UPJ37:UPJ43 UZF37:UZF43 VJB37:VJB43 VSX37:VSX43 WCT37:WCT43 WWL18:WWL25 WMP18:WMP25 WCT18:WCT25 VSX18:VSX25 VJB18:VJB25 UZF18:UZF25 UPJ18:UPJ25 UFN18:UFN25 TVR18:TVR25 TLV18:TLV25 TBZ18:TBZ25 SSD18:SSD25 SIH18:SIH25 RYL18:RYL25 ROP18:ROP25 RET18:RET25 QUX18:QUX25 QLB18:QLB25 QBF18:QBF25 PRJ18:PRJ25 PHN18:PHN25 OXR18:OXR25 ONV18:ONV25 ODZ18:ODZ25 NUD18:NUD25 NKH18:NKH25 NAL18:NAL25 MQP18:MQP25 MGT18:MGT25 LWX18:LWX25 LNB18:LNB25 LDF18:LDF25 KTJ18:KTJ25 KJN18:KJN25 JZR18:JZR25 JPV18:JPV25 JFZ18:JFZ25 IWD18:IWD25 IMH18:IMH25 ICL18:ICL25 HSP18:HSP25 HIT18:HIT25 GYX18:GYX25 GPB18:GPB25 GFF18:GFF25 FVJ18:FVJ25 FLN18:FLN25 FBR18:FBR25 ERV18:ERV25 EHZ18:EHZ25 DYD18:DYD25 DOH18:DOH25 DEL18:DEL25 CUP18:CUP25 CKT18:CKT25 CAX18:CAX25 BRB18:BRB25 BHF18:BHF25 AXJ18:AXJ25 ANN18:ANN25 ADR18:ADR25 TV18:TV25 JZ18:JZ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WWL45:WWL47 WMP45:WMP47 JZ45:JZ47 TV45:TV47 ADR45:ADR47 ANN45:ANN47 AXJ45:AXJ47 BHF45:BHF47 BRB45:BRB47 CAX45:CAX47 CKT45:CKT47 CUP45:CUP47 DEL45:DEL47 DOH45:DOH47 DYD45:DYD47 EHZ45:EHZ47 ERV45:ERV47 FBR45:FBR47 FLN45:FLN47 FVJ45:FVJ47 GFF45:GFF47 GPB45:GPB47 GYX45:GYX47 HIT45:HIT47 HSP45:HSP47 ICL45:ICL47 IMH45:IMH47 IWD45:IWD47 JFZ45:JFZ47 JPV45:JPV47 JZR45:JZR47 KJN45:KJN47 KTJ45:KTJ47 LDF45:LDF47 LNB45:LNB47 LWX45:LWX47 MGT45:MGT47 MQP45:MQP47 NAL45:NAL47 NKH45:NKH47 NUD45:NUD47 ODZ45:ODZ47 ONV45:ONV47 OXR45:OXR47 PHN45:PHN47 PRJ45:PRJ47 QBF45:QBF47 QLB45:QLB47 QUX45:QUX47 RET45:RET47 ROP45:ROP47 RYL45:RYL47 SIH45:SIH47 SSD45:SSD47 TBZ45:TBZ47 TLV45:TLV47 TVR45:TVR47 UFN45:UFN47 UPJ45:UPJ47 UZF45:UZF47 VJB45:VJB47 VSX45:VSX47 WCT45:WCT47 WWL49:WWL51 WMP49:WMP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WL63:WWL65 WMP63:WMP65 JZ63:JZ65 TV63:TV65 ADR63:ADR65 ANN63:ANN65 AXJ63:AXJ65 BHF63:BHF65 BRB63:BRB65 CAX63:CAX65 CKT63:CKT65 CUP63:CUP65 DEL63:DEL65 DOH63:DOH65 DYD63:DYD65 EHZ63:EHZ65 ERV63:ERV65 FBR63:FBR65 FLN63:FLN65 FVJ63:FVJ65 GFF63:GFF65 GPB63:GPB65 GYX63:GYX65 HIT63:HIT65 HSP63:HSP65 ICL63:ICL65 IMH63:IMH65 IWD63:IWD65 JFZ63:JFZ65 JPV63:JPV65 JZR63:JZR65 KJN63:KJN65 KTJ63:KTJ65 LDF63:LDF65 LNB63:LNB65 LWX63:LWX65 MGT63:MGT65 MQP63:MQP65 NAL63:NAL65 NKH63:NKH65 NUD63:NUD65 ODZ63:ODZ65 ONV63:ONV65 OXR63:OXR65 PHN63:PHN65 PRJ63:PRJ65 QBF63:QBF65 QLB63:QLB65 QUX63:QUX65 RET63:RET65 ROP63:ROP65 RYL63:RYL65 SIH63:SIH65 SSD63:SSD65 TBZ63:TBZ65 TLV63:TLV65 TVR63:TVR65 UFN63:UFN65 UPJ63:UPJ65 UZF63:UZF65 VJB63:VJB65 VSX63:VSX65 WCT63:WCT65 WWL67:WWL69 WMP67:WMP69 JZ67:JZ69 TV67:TV69 ADR67:ADR69 ANN67:ANN69 AXJ67:AXJ69 BHF67:BHF69 BRB67:BRB69 CAX67:CAX69 CKT67:CKT69 CUP67:CUP69 DEL67:DEL69 DOH67:DOH69 DYD67:DYD69 EHZ67:EHZ69 ERV67:ERV69 FBR67:FBR69 FLN67:FLN69 FVJ67:FVJ69 GFF67:GFF69 GPB67:GPB69 GYX67:GYX69 HIT67:HIT69 HSP67:HSP69 ICL67:ICL69 IMH67:IMH69 IWD67:IWD69 JFZ67:JFZ69 JPV67:JPV69 JZR67:JZR69 KJN67:KJN69 KTJ67:KTJ69 LDF67:LDF69 LNB67:LNB69 LWX67:LWX69 MGT67:MGT69 MQP67:MQP69 NAL67:NAL69 NKH67:NKH69 NUD67:NUD69 ODZ67:ODZ69 ONV67:ONV69 OXR67:OXR69 PHN67:PHN69 PRJ67:PRJ69 QBF67:QBF69 QLB67:QLB69 QUX67:QUX69 RET67:RET69 ROP67:ROP69 RYL67:RYL69 SIH67:SIH69 SSD67:SSD69 TBZ67:TBZ69 TLV67:TLV69 TVR67:TVR69 UFN67:UFN69 UPJ67:UPJ69 UZF67:UZF69 VJB67:VJB69 VSX67:VSX69 WCT67:WCT69">
      <formula1>900</formula1>
    </dataValidation>
    <dataValidation type="list" allowBlank="1" showInputMessage="1" showErrorMessage="1" errorTitle="Ошибка" error="Выберите значение из списка" sqref="O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O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O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O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O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O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O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O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O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O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O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O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O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O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O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WWD58 WMH58 WCL58 VSP58 VIT58 UYX58 UPB58 UFF58 TVJ58 TLN58 TBR58 SRV58 SHZ58 RYD58 ROH58 REL58 QUP58 QKT58 QAX58 PRB58 PHF58 OXJ58 ONN58 ODR58 NTV58 NJZ58 NAD58 MQH58 MGL58 LWP58 LMT58 LCX58 KTB58 KJF58 JZJ58 JPN58 JFR58 IVV58 ILZ58 ICD58 HSH58 HIL58 GYP58 GOT58 GEX58 FVB58 FLF58 FBJ58 ERN58 EHR58 DXV58 DNZ58 DED58 CUH58 CKL58 CAP58 BQT58 BGX58 AXB58 ANF58 ADJ58 TN58 JR58 O58 O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WWD22 WMH22 WCL22 VSP22 VIT22 UYX22 UPB22 UFF22 TVJ22 TLN22 TBR22 SRV22 SHZ22 RYD22 ROH22 REL22 QUP22 QKT22 QAX22 PRB22 PHF22 OXJ22 ONN22 ODR22 NTV22 NJZ22 NAD22 MQH22 MGL22 LWP22 LMT22 LCX22 KTB22 KJF22 JZJ22 JPN22 JFR22 IVV22 ILZ22 ICD22 HSH22 HIL22 GYP22 GOT22 GEX22 FVB22 FLF22 FBJ22 ERN22 EHR22 DXV22 DNZ22 DED22 CUH22 CKL22 CAP22 BQT22 BGX22 AXB22 ANF22 ADJ22 TN22 JR22 O22 V65598 V131134 V196670 V262206 V327742 V393278 V458814 V524350 V589886 V655422 V720958 V786494 V852030 V917566 V983102 V22">
      <formula1>kind_of_scheme_in</formula1>
    </dataValidation>
    <dataValidation type="list" allowBlank="1" showInputMessage="1" showErrorMessage="1" errorTitle="Ошибка" error="Выберите значение из списка" prompt="Выберите значение из списка" sqref="O23 O31 O49 O27 O41 O45 O59 O63 O67">
      <formula1>kind_of_cons</formula1>
    </dataValidation>
    <dataValidation type="decimal" allowBlank="1" showErrorMessage="1" errorTitle="Ошибка" error="Допускается ввод только действительных чисел!" sqref="O60 O42 O24 V42 V60 V24 O28 V28 O32 V32 O46 V46 O50 V50 O64 V64 O68 V68">
      <formula1>-9.99999999999999E+23</formula1>
      <formula2>9.99999999999999E+23</formula2>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9" t="s">
        <v>491</v>
      </c>
      <c r="G2" s="1210"/>
      <c r="H2" s="1211"/>
      <c r="I2" s="640"/>
    </row>
    <row r="3" spans="1:20" ht="3" customHeight="1"/>
    <row r="4" spans="1:20" s="570" customFormat="1" ht="11.25">
      <c r="A4" s="590"/>
      <c r="B4" s="590"/>
      <c r="C4" s="590"/>
      <c r="D4" s="590"/>
      <c r="F4" s="1161" t="s">
        <v>454</v>
      </c>
      <c r="G4" s="1161"/>
      <c r="H4" s="1161"/>
      <c r="I4" s="1212"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2"/>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19.11.2021</v>
      </c>
      <c r="I7" s="581" t="s">
        <v>493</v>
      </c>
      <c r="J7" s="615"/>
      <c r="K7" s="590"/>
      <c r="L7" s="590"/>
      <c r="M7" s="590"/>
      <c r="N7" s="590"/>
      <c r="O7" s="590"/>
      <c r="P7" s="590"/>
      <c r="Q7" s="590"/>
      <c r="R7" s="590"/>
      <c r="S7" s="590"/>
      <c r="T7" s="590"/>
    </row>
    <row r="8" spans="1:20" s="570" customFormat="1" ht="45">
      <c r="A8" s="1213">
        <v>1</v>
      </c>
      <c r="B8" s="590"/>
      <c r="C8" s="590"/>
      <c r="D8" s="590"/>
      <c r="F8" s="616" t="str">
        <f>"2." &amp;mergeValue(A8)</f>
        <v>2.1</v>
      </c>
      <c r="G8" s="632" t="s">
        <v>494</v>
      </c>
      <c r="H8" s="604"/>
      <c r="I8" s="581" t="s">
        <v>589</v>
      </c>
      <c r="J8" s="615"/>
      <c r="K8" s="590"/>
      <c r="L8" s="590"/>
      <c r="M8" s="590"/>
      <c r="N8" s="590"/>
      <c r="O8" s="590"/>
      <c r="P8" s="590"/>
      <c r="Q8" s="590"/>
      <c r="R8" s="590"/>
      <c r="S8" s="590"/>
      <c r="T8" s="590"/>
    </row>
    <row r="9" spans="1:20" s="570" customFormat="1" ht="22.5">
      <c r="A9" s="1213"/>
      <c r="B9" s="590"/>
      <c r="C9" s="590"/>
      <c r="D9" s="590"/>
      <c r="F9" s="616" t="str">
        <f>"3." &amp;mergeValue(A9)</f>
        <v>3.1</v>
      </c>
      <c r="G9" s="632" t="s">
        <v>495</v>
      </c>
      <c r="H9" s="604"/>
      <c r="I9" s="581" t="s">
        <v>587</v>
      </c>
      <c r="J9" s="615"/>
      <c r="K9" s="590"/>
      <c r="L9" s="590"/>
      <c r="M9" s="590"/>
      <c r="N9" s="590"/>
      <c r="O9" s="590"/>
      <c r="P9" s="590"/>
      <c r="Q9" s="590"/>
      <c r="R9" s="590"/>
      <c r="S9" s="590"/>
      <c r="T9" s="590"/>
    </row>
    <row r="10" spans="1:20" s="570" customFormat="1" ht="22.5">
      <c r="A10" s="1213"/>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3"/>
      <c r="B11" s="1213">
        <v>1</v>
      </c>
      <c r="C11" s="623"/>
      <c r="D11" s="623"/>
      <c r="F11" s="616" t="str">
        <f>"4."&amp;mergeValue(A11) &amp;"."&amp;mergeValue(B11)</f>
        <v>4.1.1</v>
      </c>
      <c r="G11" s="611" t="s">
        <v>591</v>
      </c>
      <c r="H11" s="604" t="str">
        <f>IF(region_name="","",region_name)</f>
        <v>Псковская область</v>
      </c>
      <c r="I11" s="581" t="s">
        <v>499</v>
      </c>
      <c r="J11" s="615"/>
      <c r="K11" s="590"/>
      <c r="L11" s="590"/>
      <c r="M11" s="590"/>
      <c r="N11" s="590"/>
      <c r="O11" s="590"/>
      <c r="P11" s="590"/>
      <c r="Q11" s="590"/>
      <c r="R11" s="590"/>
      <c r="S11" s="590"/>
      <c r="T11" s="590"/>
    </row>
    <row r="12" spans="1:20" s="570" customFormat="1" ht="22.5">
      <c r="A12" s="1213"/>
      <c r="B12" s="1213"/>
      <c r="C12" s="1213">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3"/>
      <c r="B13" s="1213"/>
      <c r="C13" s="1213"/>
      <c r="D13" s="623">
        <v>1</v>
      </c>
      <c r="F13" s="616" t="str">
        <f>"4."&amp;mergeValue(A13) &amp;"."&amp;mergeValue(B13)&amp;"."&amp;mergeValue(C13)&amp;"."&amp;mergeValue(D13)</f>
        <v>4.1.1.1.1</v>
      </c>
      <c r="G13" s="633" t="s">
        <v>498</v>
      </c>
      <c r="H13" s="604"/>
      <c r="I13" s="1214" t="s">
        <v>590</v>
      </c>
      <c r="J13" s="615"/>
      <c r="K13" s="590"/>
      <c r="L13" s="590"/>
      <c r="M13" s="590"/>
      <c r="N13" s="590"/>
      <c r="O13" s="590"/>
      <c r="P13" s="590"/>
      <c r="Q13" s="590"/>
      <c r="R13" s="590"/>
      <c r="S13" s="590"/>
      <c r="T13" s="590"/>
    </row>
    <row r="14" spans="1:20" s="570" customFormat="1" ht="18.75">
      <c r="A14" s="1213"/>
      <c r="B14" s="1213"/>
      <c r="C14" s="1213"/>
      <c r="D14" s="623"/>
      <c r="F14" s="619"/>
      <c r="G14" s="550" t="s">
        <v>4</v>
      </c>
      <c r="H14" s="624"/>
      <c r="I14" s="1214"/>
      <c r="J14" s="615"/>
      <c r="K14" s="590"/>
      <c r="L14" s="590"/>
      <c r="M14" s="590"/>
      <c r="N14" s="590"/>
      <c r="O14" s="590"/>
      <c r="P14" s="590"/>
      <c r="Q14" s="590"/>
      <c r="R14" s="590"/>
      <c r="S14" s="590"/>
      <c r="T14" s="590"/>
    </row>
    <row r="15" spans="1:20" s="570" customFormat="1" ht="18.75">
      <c r="A15" s="1213"/>
      <c r="B15" s="1213"/>
      <c r="C15" s="623"/>
      <c r="D15" s="623"/>
      <c r="F15" s="634"/>
      <c r="G15" s="577" t="s">
        <v>403</v>
      </c>
      <c r="H15" s="635"/>
      <c r="I15" s="636"/>
      <c r="J15" s="615"/>
      <c r="K15" s="590"/>
      <c r="L15" s="590"/>
      <c r="M15" s="590"/>
      <c r="N15" s="590"/>
      <c r="O15" s="590"/>
      <c r="P15" s="590"/>
      <c r="Q15" s="590"/>
      <c r="R15" s="590"/>
      <c r="S15" s="590"/>
      <c r="T15" s="590"/>
    </row>
    <row r="16" spans="1:20" s="570" customFormat="1" ht="18.75">
      <c r="A16" s="1213"/>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8" t="s">
        <v>592</v>
      </c>
      <c r="H19" s="1208"/>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9" t="s">
        <v>630</v>
      </c>
      <c r="M5" s="1229"/>
      <c r="N5" s="1229"/>
      <c r="O5" s="1229"/>
      <c r="P5" s="1229"/>
      <c r="Q5" s="1229"/>
      <c r="R5" s="1229"/>
      <c r="S5" s="1229"/>
      <c r="T5" s="1229"/>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743</v>
      </c>
      <c r="N7" s="754"/>
      <c r="O7" s="1255" t="s">
        <v>85</v>
      </c>
      <c r="P7" s="1255"/>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35" t="str">
        <f>IF(NameOrPr_ch="",IF(NameOrPr="","",NameOrPr),NameOrPr_ch)</f>
        <v>Комитет по тарифам и энергетике Псковской области</v>
      </c>
      <c r="P9" s="1235"/>
      <c r="Q9" s="1235"/>
      <c r="R9" s="1235"/>
      <c r="S9" s="1235"/>
      <c r="T9" s="1235"/>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595</v>
      </c>
      <c r="N10" s="666"/>
      <c r="O10" s="1235" t="str">
        <f>IF(datePr_ch="",IF(datePr="","",datePr),datePr_ch)</f>
        <v>17.11.2021</v>
      </c>
      <c r="P10" s="1235"/>
      <c r="Q10" s="1235"/>
      <c r="R10" s="1235"/>
      <c r="S10" s="1235"/>
      <c r="T10" s="1235"/>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594</v>
      </c>
      <c r="N11" s="666"/>
      <c r="O11" s="1235" t="str">
        <f>IF(numberPr_ch="",IF(numberPr="","",numberPr),numberPr_ch)</f>
        <v>№90-т от 17.11.2021; №253-т от 15.12.2021</v>
      </c>
      <c r="P11" s="1235"/>
      <c r="Q11" s="1235"/>
      <c r="R11" s="1235"/>
      <c r="S11" s="1235"/>
      <c r="T11" s="1235"/>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35" t="str">
        <f>IF(IstPub_ch="",IF(IstPub="","",IstPub),IstPub_ch)</f>
        <v>https://tarif.pskov.ru/deystvuyushchie-tarify/teplosnabzhenie</v>
      </c>
      <c r="P12" s="1235"/>
      <c r="Q12" s="1235"/>
      <c r="R12" s="1235"/>
      <c r="S12" s="1235"/>
      <c r="T12" s="1235"/>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0"/>
      <c r="M13" s="1230"/>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36"/>
      <c r="P14" s="1236"/>
      <c r="Q14" s="1236"/>
      <c r="R14" s="1236"/>
      <c r="S14" s="1236"/>
      <c r="T14" s="1236"/>
      <c r="U14" s="1236"/>
    </row>
    <row r="15" spans="1:34">
      <c r="J15" s="529"/>
      <c r="K15" s="529"/>
      <c r="L15" s="1161" t="s">
        <v>454</v>
      </c>
      <c r="M15" s="1161"/>
      <c r="N15" s="1161"/>
      <c r="O15" s="1161"/>
      <c r="P15" s="1161"/>
      <c r="Q15" s="1161"/>
      <c r="R15" s="1161"/>
      <c r="S15" s="1161"/>
      <c r="T15" s="1161"/>
      <c r="U15" s="1161"/>
      <c r="V15" s="1161"/>
      <c r="W15" s="1161" t="s">
        <v>455</v>
      </c>
    </row>
    <row r="16" spans="1:34" ht="14.25" customHeight="1">
      <c r="J16" s="529"/>
      <c r="K16" s="529"/>
      <c r="L16" s="1242" t="s">
        <v>92</v>
      </c>
      <c r="M16" s="1242" t="s">
        <v>638</v>
      </c>
      <c r="N16" s="661"/>
      <c r="O16" s="1243" t="s">
        <v>640</v>
      </c>
      <c r="P16" s="1244"/>
      <c r="Q16" s="1244"/>
      <c r="R16" s="1244"/>
      <c r="S16" s="1244"/>
      <c r="T16" s="1245"/>
      <c r="U16" s="1226" t="s">
        <v>341</v>
      </c>
      <c r="V16" s="1239" t="s">
        <v>275</v>
      </c>
      <c r="W16" s="1161"/>
    </row>
    <row r="17" spans="1:36" ht="14.25" customHeight="1">
      <c r="J17" s="529"/>
      <c r="K17" s="529"/>
      <c r="L17" s="1242"/>
      <c r="M17" s="1242"/>
      <c r="N17" s="662"/>
      <c r="O17" s="1248" t="s">
        <v>604</v>
      </c>
      <c r="P17" s="1246" t="s">
        <v>271</v>
      </c>
      <c r="Q17" s="1247"/>
      <c r="R17" s="1223" t="s">
        <v>653</v>
      </c>
      <c r="S17" s="1224"/>
      <c r="T17" s="1225"/>
      <c r="U17" s="1227"/>
      <c r="V17" s="1240"/>
      <c r="W17" s="1161"/>
    </row>
    <row r="18" spans="1:36" ht="33.75" customHeight="1">
      <c r="J18" s="529"/>
      <c r="K18" s="529"/>
      <c r="L18" s="1242"/>
      <c r="M18" s="1242"/>
      <c r="N18" s="663"/>
      <c r="O18" s="1249"/>
      <c r="P18" s="535" t="s">
        <v>605</v>
      </c>
      <c r="Q18" s="535" t="s">
        <v>6</v>
      </c>
      <c r="R18" s="536" t="s">
        <v>274</v>
      </c>
      <c r="S18" s="1237" t="s">
        <v>273</v>
      </c>
      <c r="T18" s="1238"/>
      <c r="U18" s="1228"/>
      <c r="V18" s="1241"/>
      <c r="W18" s="1161"/>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1">
        <f ca="1">OFFSET(S19,0,-1)+1</f>
        <v>7</v>
      </c>
      <c r="T19" s="1231"/>
      <c r="U19" s="648">
        <f ca="1">OFFSET(U19,0,-2)+1</f>
        <v>8</v>
      </c>
      <c r="V19" s="649">
        <f ca="1">OFFSET(V19,0,-1)</f>
        <v>8</v>
      </c>
      <c r="W19" s="648">
        <f ca="1">OFFSET(W19,0,-1)+1</f>
        <v>9</v>
      </c>
    </row>
    <row r="20" spans="1:36" ht="22.5">
      <c r="A20" s="1215">
        <v>1</v>
      </c>
      <c r="B20" s="883"/>
      <c r="C20" s="883"/>
      <c r="D20" s="883"/>
      <c r="E20" s="884"/>
      <c r="F20" s="885"/>
      <c r="G20" s="885"/>
      <c r="H20" s="885"/>
      <c r="I20" s="886"/>
      <c r="J20" s="881"/>
      <c r="K20" s="888"/>
      <c r="L20" s="593">
        <f>mergeValue(A20)</f>
        <v>1</v>
      </c>
      <c r="M20" s="641" t="s">
        <v>20</v>
      </c>
      <c r="N20" s="646"/>
      <c r="O20" s="1216"/>
      <c r="P20" s="1216"/>
      <c r="Q20" s="1216"/>
      <c r="R20" s="1216"/>
      <c r="S20" s="1216"/>
      <c r="T20" s="1216"/>
      <c r="U20" s="1216"/>
      <c r="V20" s="1216"/>
      <c r="W20" s="630" t="s">
        <v>476</v>
      </c>
      <c r="Y20" s="589"/>
      <c r="Z20" s="589" t="str">
        <f t="shared" ref="Z20:Z33" si="0">IF(M20="","",M20 )</f>
        <v>Наименование тарифа</v>
      </c>
      <c r="AA20" s="589"/>
      <c r="AB20" s="589"/>
      <c r="AC20" s="589"/>
      <c r="AI20" s="585"/>
      <c r="AJ20" s="585"/>
    </row>
    <row r="21" spans="1:36" ht="22.5">
      <c r="A21" s="1215"/>
      <c r="B21" s="1215">
        <v>1</v>
      </c>
      <c r="C21" s="883"/>
      <c r="D21" s="883"/>
      <c r="E21" s="885"/>
      <c r="F21" s="885"/>
      <c r="G21" s="885"/>
      <c r="H21" s="885"/>
      <c r="I21" s="880"/>
      <c r="J21" s="879"/>
      <c r="K21" s="882"/>
      <c r="L21" s="593" t="str">
        <f>mergeValue(A21) &amp;"."&amp; mergeValue(B21)</f>
        <v>1.1</v>
      </c>
      <c r="M21" s="546" t="s">
        <v>16</v>
      </c>
      <c r="N21" s="646"/>
      <c r="O21" s="1216"/>
      <c r="P21" s="1216"/>
      <c r="Q21" s="1216"/>
      <c r="R21" s="1216"/>
      <c r="S21" s="1216"/>
      <c r="T21" s="1216"/>
      <c r="U21" s="1216"/>
      <c r="V21" s="1216"/>
      <c r="W21" s="630" t="s">
        <v>477</v>
      </c>
      <c r="Y21" s="589"/>
      <c r="Z21" s="589" t="str">
        <f t="shared" si="0"/>
        <v>Территория действия тарифа</v>
      </c>
      <c r="AA21" s="589"/>
      <c r="AB21" s="589"/>
      <c r="AC21" s="589"/>
      <c r="AI21" s="585"/>
      <c r="AJ21" s="585"/>
    </row>
    <row r="22" spans="1:36" ht="22.5">
      <c r="A22" s="1215"/>
      <c r="B22" s="1215"/>
      <c r="C22" s="1215">
        <v>1</v>
      </c>
      <c r="D22" s="883"/>
      <c r="E22" s="885"/>
      <c r="F22" s="885"/>
      <c r="G22" s="885"/>
      <c r="H22" s="885"/>
      <c r="I22" s="887"/>
      <c r="J22" s="879"/>
      <c r="K22" s="882"/>
      <c r="L22" s="593" t="str">
        <f>mergeValue(A22) &amp;"."&amp; mergeValue(B22)&amp;"."&amp; mergeValue(C22)</f>
        <v>1.1.1</v>
      </c>
      <c r="M22" s="547" t="s">
        <v>7</v>
      </c>
      <c r="N22" s="646"/>
      <c r="O22" s="1216"/>
      <c r="P22" s="1216"/>
      <c r="Q22" s="1216"/>
      <c r="R22" s="1216"/>
      <c r="S22" s="1216"/>
      <c r="T22" s="1216"/>
      <c r="U22" s="1216"/>
      <c r="V22" s="1216"/>
      <c r="W22" s="630" t="s">
        <v>632</v>
      </c>
      <c r="Y22" s="589"/>
      <c r="Z22" s="589" t="str">
        <f t="shared" si="0"/>
        <v xml:space="preserve">Наименование системы теплоснабжения </v>
      </c>
      <c r="AA22" s="589"/>
      <c r="AB22" s="589"/>
      <c r="AC22" s="589"/>
      <c r="AI22" s="585"/>
      <c r="AJ22" s="585"/>
    </row>
    <row r="23" spans="1:36" ht="22.5">
      <c r="A23" s="1215"/>
      <c r="B23" s="1215"/>
      <c r="C23" s="1215"/>
      <c r="D23" s="1215">
        <v>1</v>
      </c>
      <c r="E23" s="885"/>
      <c r="F23" s="885"/>
      <c r="G23" s="885"/>
      <c r="H23" s="885"/>
      <c r="I23" s="887"/>
      <c r="J23" s="879"/>
      <c r="K23" s="882"/>
      <c r="L23" s="593" t="str">
        <f>mergeValue(A23) &amp;"."&amp; mergeValue(B23)&amp;"."&amp; mergeValue(C23)&amp;"."&amp; mergeValue(D23)</f>
        <v>1.1.1.1</v>
      </c>
      <c r="M23" s="548" t="s">
        <v>22</v>
      </c>
      <c r="N23" s="646"/>
      <c r="O23" s="1216"/>
      <c r="P23" s="1216"/>
      <c r="Q23" s="1216"/>
      <c r="R23" s="1216"/>
      <c r="S23" s="1216"/>
      <c r="T23" s="1216"/>
      <c r="U23" s="1216"/>
      <c r="V23" s="1216"/>
      <c r="W23" s="630" t="s">
        <v>633</v>
      </c>
      <c r="Y23" s="589"/>
      <c r="Z23" s="589" t="str">
        <f t="shared" si="0"/>
        <v xml:space="preserve">Источник тепловой энергии  </v>
      </c>
      <c r="AA23" s="589"/>
      <c r="AB23" s="589"/>
      <c r="AC23" s="589"/>
      <c r="AI23" s="585"/>
      <c r="AJ23" s="585"/>
    </row>
    <row r="24" spans="1:36" ht="101.25">
      <c r="A24" s="1215"/>
      <c r="B24" s="1215"/>
      <c r="C24" s="1215"/>
      <c r="D24" s="1215"/>
      <c r="E24" s="1215">
        <v>1</v>
      </c>
      <c r="F24" s="885"/>
      <c r="G24" s="885"/>
      <c r="H24" s="883">
        <v>1</v>
      </c>
      <c r="I24" s="1215">
        <v>1</v>
      </c>
      <c r="J24" s="885"/>
      <c r="K24" s="890"/>
      <c r="L24" s="593" t="str">
        <f>mergeValue(A24) &amp;"."&amp; mergeValue(B24)&amp;"."&amp; mergeValue(C24)&amp;"."&amp; mergeValue(D24)&amp;"."&amp; mergeValue(E24)</f>
        <v>1.1.1.1.1</v>
      </c>
      <c r="M24" s="554" t="s">
        <v>9</v>
      </c>
      <c r="N24" s="646"/>
      <c r="O24" s="1217"/>
      <c r="P24" s="1217"/>
      <c r="Q24" s="1217"/>
      <c r="R24" s="1217"/>
      <c r="S24" s="1217"/>
      <c r="T24" s="1217"/>
      <c r="U24" s="1217"/>
      <c r="V24" s="1217"/>
      <c r="W24" s="630" t="s">
        <v>637</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15"/>
      <c r="B25" s="1215"/>
      <c r="C25" s="1215"/>
      <c r="D25" s="1215"/>
      <c r="E25" s="1215"/>
      <c r="F25" s="1215">
        <v>1</v>
      </c>
      <c r="G25" s="883"/>
      <c r="H25" s="883"/>
      <c r="I25" s="1215"/>
      <c r="J25" s="1215">
        <v>1</v>
      </c>
      <c r="K25" s="891"/>
      <c r="L25" s="593" t="str">
        <f>mergeValue(A25) &amp;"."&amp; mergeValue(B25)&amp;"."&amp; mergeValue(C25)&amp;"."&amp; mergeValue(D25)&amp;"."&amp; mergeValue(E25)&amp;"."&amp; mergeValue(F25)</f>
        <v>1.1.1.1.1.1</v>
      </c>
      <c r="M25" s="555" t="s">
        <v>10</v>
      </c>
      <c r="N25" s="646"/>
      <c r="O25" s="1218"/>
      <c r="P25" s="1219"/>
      <c r="Q25" s="1219"/>
      <c r="R25" s="1219"/>
      <c r="S25" s="1219"/>
      <c r="T25" s="1219"/>
      <c r="U25" s="1219"/>
      <c r="V25" s="1220"/>
      <c r="W25" s="630" t="s">
        <v>635</v>
      </c>
      <c r="Y25" s="589"/>
      <c r="Z25" s="589" t="str">
        <f t="shared" si="0"/>
        <v>Группа потребителей</v>
      </c>
      <c r="AA25" s="589"/>
      <c r="AB25" s="589"/>
      <c r="AC25" s="589"/>
      <c r="AI25" s="585"/>
      <c r="AJ25" s="585"/>
    </row>
    <row r="26" spans="1:36" ht="189" customHeight="1">
      <c r="A26" s="1215"/>
      <c r="B26" s="1215"/>
      <c r="C26" s="1215"/>
      <c r="D26" s="1215"/>
      <c r="E26" s="1215"/>
      <c r="F26" s="1215"/>
      <c r="G26" s="883">
        <v>1</v>
      </c>
      <c r="H26" s="883"/>
      <c r="I26" s="1215"/>
      <c r="J26" s="1215"/>
      <c r="K26" s="891">
        <v>1</v>
      </c>
      <c r="L26" s="593" t="str">
        <f>mergeValue(A26) &amp;"."&amp; mergeValue(B26)&amp;"."&amp; mergeValue(C26)&amp;"."&amp; mergeValue(D26)&amp;"."&amp; mergeValue(E26)&amp;"."&amp; mergeValue(F26)&amp;"."&amp; mergeValue(G26)</f>
        <v>1.1.1.1.1.1.1</v>
      </c>
      <c r="M26" s="1069"/>
      <c r="N26" s="646"/>
      <c r="O26" s="562"/>
      <c r="P26" s="562"/>
      <c r="Q26" s="1094"/>
      <c r="R26" s="1221"/>
      <c r="S26" s="1222" t="s">
        <v>84</v>
      </c>
      <c r="T26" s="1221"/>
      <c r="U26" s="1222" t="s">
        <v>85</v>
      </c>
      <c r="V26" s="562"/>
      <c r="W26" s="1232" t="s">
        <v>654</v>
      </c>
      <c r="X26" s="585" t="str">
        <f>strCheckDate(O27:V27)</f>
        <v/>
      </c>
      <c r="Y26" s="589"/>
      <c r="Z26" s="589" t="str">
        <f t="shared" si="0"/>
        <v/>
      </c>
      <c r="AA26" s="589"/>
      <c r="AB26" s="589"/>
      <c r="AC26" s="589"/>
      <c r="AI26" s="585"/>
      <c r="AJ26" s="585"/>
    </row>
    <row r="27" spans="1:36" ht="11.25" hidden="1">
      <c r="A27" s="1215"/>
      <c r="B27" s="1215"/>
      <c r="C27" s="1215"/>
      <c r="D27" s="1215"/>
      <c r="E27" s="1215"/>
      <c r="F27" s="1215"/>
      <c r="G27" s="883"/>
      <c r="H27" s="883"/>
      <c r="I27" s="1215"/>
      <c r="J27" s="1215"/>
      <c r="K27" s="891"/>
      <c r="L27" s="600"/>
      <c r="M27" s="646"/>
      <c r="N27" s="646"/>
      <c r="O27" s="562"/>
      <c r="P27" s="562"/>
      <c r="Q27" s="584" t="str">
        <f>R26 &amp; "-" &amp; T26</f>
        <v>-</v>
      </c>
      <c r="R27" s="1221"/>
      <c r="S27" s="1222"/>
      <c r="T27" s="1221"/>
      <c r="U27" s="1222"/>
      <c r="V27" s="562"/>
      <c r="W27" s="1233"/>
      <c r="Y27" s="589"/>
      <c r="Z27" s="589" t="str">
        <f t="shared" si="0"/>
        <v/>
      </c>
      <c r="AA27" s="589"/>
      <c r="AB27" s="589"/>
      <c r="AC27" s="589"/>
      <c r="AI27" s="585"/>
      <c r="AJ27" s="585"/>
    </row>
    <row r="28" spans="1:36" ht="15" customHeight="1">
      <c r="A28" s="1215"/>
      <c r="B28" s="1215"/>
      <c r="C28" s="1215"/>
      <c r="D28" s="1215"/>
      <c r="E28" s="1215"/>
      <c r="F28" s="1215"/>
      <c r="G28" s="885"/>
      <c r="H28" s="883"/>
      <c r="I28" s="1215"/>
      <c r="J28" s="1215"/>
      <c r="K28" s="890"/>
      <c r="L28" s="538"/>
      <c r="M28" s="557" t="s">
        <v>25</v>
      </c>
      <c r="N28" s="564"/>
      <c r="O28" s="564"/>
      <c r="P28" s="564"/>
      <c r="Q28" s="564"/>
      <c r="R28" s="564"/>
      <c r="S28" s="564"/>
      <c r="T28" s="564"/>
      <c r="U28" s="564"/>
      <c r="V28" s="560"/>
      <c r="W28" s="1234"/>
      <c r="Y28" s="589"/>
      <c r="Z28" s="589" t="str">
        <f t="shared" si="0"/>
        <v>Добавить вид теплоносителя (параметры теплоносителя)</v>
      </c>
      <c r="AA28" s="589"/>
      <c r="AB28" s="589"/>
      <c r="AC28" s="589"/>
      <c r="AI28" s="585"/>
      <c r="AJ28" s="585"/>
    </row>
    <row r="29" spans="1:36" ht="15" customHeight="1">
      <c r="A29" s="1215"/>
      <c r="B29" s="1215"/>
      <c r="C29" s="1215"/>
      <c r="D29" s="1215"/>
      <c r="E29" s="1215"/>
      <c r="F29" s="885"/>
      <c r="G29" s="885"/>
      <c r="H29" s="883"/>
      <c r="I29" s="1215"/>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15"/>
      <c r="B30" s="1215"/>
      <c r="C30" s="1215"/>
      <c r="D30" s="1215"/>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15"/>
      <c r="B31" s="1215"/>
      <c r="C31" s="1215"/>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15"/>
      <c r="B32" s="1215"/>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15"/>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8" t="s">
        <v>631</v>
      </c>
      <c r="N36" s="1208"/>
      <c r="O36" s="1208"/>
      <c r="P36" s="1208"/>
      <c r="Q36" s="1208"/>
      <c r="R36" s="1208"/>
      <c r="S36" s="1208"/>
      <c r="T36" s="1208"/>
      <c r="U36" s="1208"/>
      <c r="V36" s="1208"/>
      <c r="W36" s="1208"/>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9" t="s">
        <v>491</v>
      </c>
      <c r="G2" s="1210"/>
      <c r="H2" s="1211"/>
      <c r="I2" s="806"/>
    </row>
    <row r="3" spans="1:20" ht="3" customHeight="1"/>
    <row r="4" spans="1:20" s="570" customFormat="1" ht="11.25">
      <c r="A4" s="771"/>
      <c r="B4" s="771"/>
      <c r="C4" s="771"/>
      <c r="D4" s="771"/>
      <c r="F4" s="1161" t="s">
        <v>454</v>
      </c>
      <c r="G4" s="1161"/>
      <c r="H4" s="1161"/>
      <c r="I4" s="1212"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12"/>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19.11.2021</v>
      </c>
      <c r="I7" s="816" t="s">
        <v>493</v>
      </c>
      <c r="J7" s="615"/>
      <c r="K7" s="771"/>
      <c r="L7" s="771"/>
      <c r="M7" s="771"/>
      <c r="N7" s="771"/>
      <c r="O7" s="771"/>
      <c r="P7" s="771"/>
      <c r="Q7" s="771"/>
      <c r="R7" s="771"/>
      <c r="S7" s="771"/>
      <c r="T7" s="771"/>
    </row>
    <row r="8" spans="1:20" s="570" customFormat="1" ht="45">
      <c r="A8" s="1213">
        <v>1</v>
      </c>
      <c r="B8" s="771"/>
      <c r="C8" s="771"/>
      <c r="D8" s="771"/>
      <c r="F8" s="814" t="str">
        <f>"2." &amp;mergeValue(A8)</f>
        <v>2.1</v>
      </c>
      <c r="G8" s="815" t="s">
        <v>494</v>
      </c>
      <c r="H8" s="805"/>
      <c r="I8" s="816" t="s">
        <v>589</v>
      </c>
      <c r="J8" s="615"/>
      <c r="K8" s="771"/>
      <c r="L8" s="771"/>
      <c r="M8" s="771"/>
      <c r="N8" s="771"/>
      <c r="O8" s="771"/>
      <c r="P8" s="771"/>
      <c r="Q8" s="771"/>
      <c r="R8" s="771"/>
      <c r="S8" s="771"/>
      <c r="T8" s="771"/>
    </row>
    <row r="9" spans="1:20" s="570" customFormat="1" ht="22.5">
      <c r="A9" s="1213"/>
      <c r="B9" s="771"/>
      <c r="C9" s="771"/>
      <c r="D9" s="771"/>
      <c r="F9" s="814" t="str">
        <f>"3." &amp;mergeValue(A9)</f>
        <v>3.1</v>
      </c>
      <c r="G9" s="815" t="s">
        <v>495</v>
      </c>
      <c r="H9" s="805"/>
      <c r="I9" s="816" t="s">
        <v>587</v>
      </c>
      <c r="J9" s="615"/>
      <c r="K9" s="771"/>
      <c r="L9" s="771"/>
      <c r="M9" s="771"/>
      <c r="N9" s="771"/>
      <c r="O9" s="771"/>
      <c r="P9" s="771"/>
      <c r="Q9" s="771"/>
      <c r="R9" s="771"/>
      <c r="S9" s="771"/>
      <c r="T9" s="771"/>
    </row>
    <row r="10" spans="1:20" s="570" customFormat="1" ht="22.5">
      <c r="A10" s="1213"/>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13"/>
      <c r="B11" s="1213">
        <v>1</v>
      </c>
      <c r="C11" s="777"/>
      <c r="D11" s="777"/>
      <c r="F11" s="814" t="str">
        <f>"4."&amp;mergeValue(A11) &amp;"."&amp;mergeValue(B11)</f>
        <v>4.1.1</v>
      </c>
      <c r="G11" s="830" t="s">
        <v>591</v>
      </c>
      <c r="H11" s="805" t="str">
        <f>IF(region_name="","",region_name)</f>
        <v>Псковская область</v>
      </c>
      <c r="I11" s="816" t="s">
        <v>499</v>
      </c>
      <c r="J11" s="615"/>
      <c r="K11" s="771"/>
      <c r="L11" s="771"/>
      <c r="M11" s="771"/>
      <c r="N11" s="771"/>
      <c r="O11" s="771"/>
      <c r="P11" s="771"/>
      <c r="Q11" s="771"/>
      <c r="R11" s="771"/>
      <c r="S11" s="771"/>
      <c r="T11" s="771"/>
    </row>
    <row r="12" spans="1:20" s="570" customFormat="1" ht="22.5">
      <c r="A12" s="1213"/>
      <c r="B12" s="1213"/>
      <c r="C12" s="1213">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13"/>
      <c r="B13" s="1213"/>
      <c r="C13" s="1213"/>
      <c r="D13" s="777">
        <v>1</v>
      </c>
      <c r="F13" s="814" t="str">
        <f>"4."&amp;mergeValue(A13) &amp;"."&amp;mergeValue(B13)&amp;"."&amp;mergeValue(C13)&amp;"."&amp;mergeValue(D13)</f>
        <v>4.1.1.1.1</v>
      </c>
      <c r="G13" s="818" t="s">
        <v>498</v>
      </c>
      <c r="H13" s="805"/>
      <c r="I13" s="1214" t="s">
        <v>590</v>
      </c>
      <c r="J13" s="615"/>
      <c r="K13" s="771"/>
      <c r="L13" s="771"/>
      <c r="M13" s="771"/>
      <c r="N13" s="771"/>
      <c r="O13" s="771"/>
      <c r="P13" s="771"/>
      <c r="Q13" s="771"/>
      <c r="R13" s="771"/>
      <c r="S13" s="771"/>
      <c r="T13" s="771"/>
    </row>
    <row r="14" spans="1:20" s="570" customFormat="1" ht="18.75">
      <c r="A14" s="1213"/>
      <c r="B14" s="1213"/>
      <c r="C14" s="1213"/>
      <c r="D14" s="777"/>
      <c r="F14" s="819"/>
      <c r="G14" s="759" t="s">
        <v>4</v>
      </c>
      <c r="H14" s="624"/>
      <c r="I14" s="1214"/>
      <c r="J14" s="615"/>
      <c r="K14" s="771"/>
      <c r="L14" s="771"/>
      <c r="M14" s="771"/>
      <c r="N14" s="771"/>
      <c r="O14" s="771"/>
      <c r="P14" s="771"/>
      <c r="Q14" s="771"/>
      <c r="R14" s="771"/>
      <c r="S14" s="771"/>
      <c r="T14" s="771"/>
    </row>
    <row r="15" spans="1:20" s="570" customFormat="1" ht="18.75">
      <c r="A15" s="1213"/>
      <c r="B15" s="1213"/>
      <c r="C15" s="777"/>
      <c r="D15" s="777"/>
      <c r="F15" s="634"/>
      <c r="G15" s="577" t="s">
        <v>403</v>
      </c>
      <c r="H15" s="635"/>
      <c r="I15" s="636"/>
      <c r="J15" s="615"/>
      <c r="K15" s="771"/>
      <c r="L15" s="771"/>
      <c r="M15" s="771"/>
      <c r="N15" s="771"/>
      <c r="O15" s="771"/>
      <c r="P15" s="771"/>
      <c r="Q15" s="771"/>
      <c r="R15" s="771"/>
      <c r="S15" s="771"/>
      <c r="T15" s="771"/>
    </row>
    <row r="16" spans="1:20" s="570" customFormat="1" ht="18.75">
      <c r="A16" s="1213"/>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8" t="s">
        <v>592</v>
      </c>
      <c r="H19" s="1208"/>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9" t="s">
        <v>630</v>
      </c>
      <c r="M5" s="1229"/>
      <c r="N5" s="1229"/>
      <c r="O5" s="1229"/>
      <c r="P5" s="1229"/>
      <c r="Q5" s="1229"/>
      <c r="R5" s="1229"/>
      <c r="S5" s="1229"/>
      <c r="T5" s="1229"/>
      <c r="U5" s="664"/>
    </row>
    <row r="6" spans="1:34" ht="3" customHeight="1">
      <c r="J6" s="686"/>
      <c r="K6" s="686"/>
      <c r="L6" s="754"/>
      <c r="M6" s="754"/>
      <c r="N6" s="754"/>
      <c r="O6" s="755"/>
      <c r="P6" s="755"/>
      <c r="Q6" s="755"/>
      <c r="R6" s="755"/>
      <c r="S6" s="755"/>
      <c r="T6" s="755"/>
      <c r="U6" s="755"/>
      <c r="V6" s="804"/>
    </row>
    <row r="7" spans="1:34" ht="33.75">
      <c r="J7" s="686"/>
      <c r="K7" s="686"/>
      <c r="L7" s="754"/>
      <c r="M7" s="617" t="s">
        <v>744</v>
      </c>
      <c r="N7" s="754"/>
      <c r="O7" s="1256"/>
      <c r="P7" s="1257"/>
      <c r="Q7" s="1257"/>
      <c r="R7" s="1257"/>
      <c r="S7" s="1257"/>
      <c r="T7" s="1258"/>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35" t="str">
        <f>IF(NameOrPr_ch="",IF(NameOrPr="","",NameOrPr),NameOrPr_ch)</f>
        <v>Комитет по тарифам и энергетике Псковской области</v>
      </c>
      <c r="P9" s="1235"/>
      <c r="Q9" s="1235"/>
      <c r="R9" s="1235"/>
      <c r="S9" s="1235"/>
      <c r="T9" s="1235"/>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595</v>
      </c>
      <c r="N10" s="666"/>
      <c r="O10" s="1235" t="str">
        <f>IF(datePr_ch="",IF(datePr="","",datePr),datePr_ch)</f>
        <v>17.11.2021</v>
      </c>
      <c r="P10" s="1235"/>
      <c r="Q10" s="1235"/>
      <c r="R10" s="1235"/>
      <c r="S10" s="1235"/>
      <c r="T10" s="1235"/>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594</v>
      </c>
      <c r="N11" s="666"/>
      <c r="O11" s="1235" t="str">
        <f>IF(numberPr_ch="",IF(numberPr="","",numberPr),numberPr_ch)</f>
        <v>№90-т от 17.11.2021; №253-т от 15.12.2021</v>
      </c>
      <c r="P11" s="1235"/>
      <c r="Q11" s="1235"/>
      <c r="R11" s="1235"/>
      <c r="S11" s="1235"/>
      <c r="T11" s="1235"/>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35" t="str">
        <f>IF(IstPub_ch="",IF(IstPub="","",IstPub),IstPub_ch)</f>
        <v>https://tarif.pskov.ru/deystvuyushchie-tarify/teplosnabzhenie</v>
      </c>
      <c r="P12" s="1235"/>
      <c r="Q12" s="1235"/>
      <c r="R12" s="1235"/>
      <c r="S12" s="1235"/>
      <c r="T12" s="1235"/>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0"/>
      <c r="M13" s="1230"/>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36"/>
      <c r="P14" s="1236"/>
      <c r="Q14" s="1236"/>
      <c r="R14" s="1236"/>
      <c r="S14" s="1236"/>
      <c r="T14" s="1236"/>
      <c r="U14" s="1236"/>
    </row>
    <row r="15" spans="1:34">
      <c r="J15" s="686"/>
      <c r="K15" s="686"/>
      <c r="L15" s="1161" t="s">
        <v>454</v>
      </c>
      <c r="M15" s="1161"/>
      <c r="N15" s="1161"/>
      <c r="O15" s="1161"/>
      <c r="P15" s="1161"/>
      <c r="Q15" s="1161"/>
      <c r="R15" s="1161"/>
      <c r="S15" s="1161"/>
      <c r="T15" s="1161"/>
      <c r="U15" s="1161"/>
      <c r="V15" s="1161"/>
      <c r="W15" s="1161" t="s">
        <v>455</v>
      </c>
    </row>
    <row r="16" spans="1:34" ht="14.25" customHeight="1">
      <c r="J16" s="686"/>
      <c r="K16" s="686"/>
      <c r="L16" s="1242" t="s">
        <v>92</v>
      </c>
      <c r="M16" s="1242" t="s">
        <v>638</v>
      </c>
      <c r="N16" s="661"/>
      <c r="O16" s="1243" t="s">
        <v>640</v>
      </c>
      <c r="P16" s="1244"/>
      <c r="Q16" s="1244"/>
      <c r="R16" s="1244"/>
      <c r="S16" s="1244"/>
      <c r="T16" s="1245"/>
      <c r="U16" s="1226" t="s">
        <v>341</v>
      </c>
      <c r="V16" s="1239" t="s">
        <v>275</v>
      </c>
      <c r="W16" s="1161"/>
    </row>
    <row r="17" spans="1:36" ht="14.25" customHeight="1">
      <c r="J17" s="686"/>
      <c r="K17" s="686"/>
      <c r="L17" s="1242"/>
      <c r="M17" s="1242"/>
      <c r="N17" s="662"/>
      <c r="O17" s="1248" t="s">
        <v>604</v>
      </c>
      <c r="P17" s="1246" t="s">
        <v>271</v>
      </c>
      <c r="Q17" s="1247"/>
      <c r="R17" s="1223" t="s">
        <v>653</v>
      </c>
      <c r="S17" s="1224"/>
      <c r="T17" s="1225"/>
      <c r="U17" s="1227"/>
      <c r="V17" s="1240"/>
      <c r="W17" s="1161"/>
    </row>
    <row r="18" spans="1:36" ht="33.75" customHeight="1">
      <c r="J18" s="686"/>
      <c r="K18" s="686"/>
      <c r="L18" s="1242"/>
      <c r="M18" s="1242"/>
      <c r="N18" s="663"/>
      <c r="O18" s="1249"/>
      <c r="P18" s="756" t="s">
        <v>605</v>
      </c>
      <c r="Q18" s="756" t="s">
        <v>6</v>
      </c>
      <c r="R18" s="780" t="s">
        <v>274</v>
      </c>
      <c r="S18" s="1237" t="s">
        <v>273</v>
      </c>
      <c r="T18" s="1238"/>
      <c r="U18" s="1228"/>
      <c r="V18" s="1241"/>
      <c r="W18" s="1161"/>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1">
        <f ca="1">OFFSET(S19,0,-1)+1</f>
        <v>7</v>
      </c>
      <c r="T19" s="1231"/>
      <c r="U19" s="778">
        <f ca="1">OFFSET(U19,0,-2)+1</f>
        <v>8</v>
      </c>
      <c r="V19" s="649">
        <f ca="1">OFFSET(V19,0,-1)</f>
        <v>8</v>
      </c>
      <c r="W19" s="778">
        <f ca="1">OFFSET(W19,0,-1)+1</f>
        <v>9</v>
      </c>
    </row>
    <row r="20" spans="1:36" ht="22.5">
      <c r="A20" s="1215">
        <v>1</v>
      </c>
      <c r="B20" s="883"/>
      <c r="C20" s="883"/>
      <c r="D20" s="883"/>
      <c r="E20" s="884"/>
      <c r="F20" s="885"/>
      <c r="G20" s="885"/>
      <c r="H20" s="885"/>
      <c r="I20" s="886"/>
      <c r="J20" s="881"/>
      <c r="K20" s="888"/>
      <c r="L20" s="781">
        <f>mergeValue(A20)</f>
        <v>1</v>
      </c>
      <c r="M20" s="641" t="s">
        <v>20</v>
      </c>
      <c r="N20" s="646"/>
      <c r="O20" s="1216"/>
      <c r="P20" s="1216"/>
      <c r="Q20" s="1216"/>
      <c r="R20" s="1216"/>
      <c r="S20" s="1216"/>
      <c r="T20" s="1216"/>
      <c r="U20" s="1216"/>
      <c r="V20" s="1216"/>
      <c r="W20" s="630" t="s">
        <v>476</v>
      </c>
      <c r="Y20" s="829"/>
      <c r="Z20" s="829" t="str">
        <f t="shared" ref="Z20:Z33" si="0">IF(M20="","",M20 )</f>
        <v>Наименование тарифа</v>
      </c>
      <c r="AA20" s="829"/>
      <c r="AB20" s="829"/>
      <c r="AC20" s="829"/>
      <c r="AI20" s="808"/>
      <c r="AJ20" s="808"/>
    </row>
    <row r="21" spans="1:36" ht="22.5">
      <c r="A21" s="1215"/>
      <c r="B21" s="1215">
        <v>1</v>
      </c>
      <c r="C21" s="883"/>
      <c r="D21" s="883"/>
      <c r="E21" s="885"/>
      <c r="F21" s="885"/>
      <c r="G21" s="885"/>
      <c r="H21" s="885"/>
      <c r="I21" s="880"/>
      <c r="J21" s="879"/>
      <c r="K21" s="882"/>
      <c r="L21" s="781" t="str">
        <f>mergeValue(A21) &amp;"."&amp; mergeValue(B21)</f>
        <v>1.1</v>
      </c>
      <c r="M21" s="692" t="s">
        <v>16</v>
      </c>
      <c r="N21" s="646"/>
      <c r="O21" s="1216"/>
      <c r="P21" s="1216"/>
      <c r="Q21" s="1216"/>
      <c r="R21" s="1216"/>
      <c r="S21" s="1216"/>
      <c r="T21" s="1216"/>
      <c r="U21" s="1216"/>
      <c r="V21" s="1216"/>
      <c r="W21" s="630" t="s">
        <v>477</v>
      </c>
      <c r="Y21" s="829"/>
      <c r="Z21" s="829" t="str">
        <f t="shared" si="0"/>
        <v>Территория действия тарифа</v>
      </c>
      <c r="AA21" s="829"/>
      <c r="AB21" s="829"/>
      <c r="AC21" s="829"/>
      <c r="AI21" s="808"/>
      <c r="AJ21" s="808"/>
    </row>
    <row r="22" spans="1:36" ht="22.5">
      <c r="A22" s="1215"/>
      <c r="B22" s="1215"/>
      <c r="C22" s="1215">
        <v>1</v>
      </c>
      <c r="D22" s="883"/>
      <c r="E22" s="885"/>
      <c r="F22" s="885"/>
      <c r="G22" s="885"/>
      <c r="H22" s="885"/>
      <c r="I22" s="887"/>
      <c r="J22" s="879"/>
      <c r="K22" s="882"/>
      <c r="L22" s="781" t="str">
        <f>mergeValue(A22) &amp;"."&amp; mergeValue(B22)&amp;"."&amp; mergeValue(C22)</f>
        <v>1.1.1</v>
      </c>
      <c r="M22" s="693" t="s">
        <v>7</v>
      </c>
      <c r="N22" s="646"/>
      <c r="O22" s="1216"/>
      <c r="P22" s="1216"/>
      <c r="Q22" s="1216"/>
      <c r="R22" s="1216"/>
      <c r="S22" s="1216"/>
      <c r="T22" s="1216"/>
      <c r="U22" s="1216"/>
      <c r="V22" s="1216"/>
      <c r="W22" s="630" t="s">
        <v>632</v>
      </c>
      <c r="Y22" s="829"/>
      <c r="Z22" s="829" t="str">
        <f t="shared" si="0"/>
        <v xml:space="preserve">Наименование системы теплоснабжения </v>
      </c>
      <c r="AA22" s="829"/>
      <c r="AB22" s="829"/>
      <c r="AC22" s="829"/>
      <c r="AI22" s="808"/>
      <c r="AJ22" s="808"/>
    </row>
    <row r="23" spans="1:36" ht="22.5">
      <c r="A23" s="1215"/>
      <c r="B23" s="1215"/>
      <c r="C23" s="1215"/>
      <c r="D23" s="1215">
        <v>1</v>
      </c>
      <c r="E23" s="885"/>
      <c r="F23" s="885"/>
      <c r="G23" s="885"/>
      <c r="H23" s="885"/>
      <c r="I23" s="887"/>
      <c r="J23" s="879"/>
      <c r="K23" s="882"/>
      <c r="L23" s="781" t="str">
        <f>mergeValue(A23) &amp;"."&amp; mergeValue(B23)&amp;"."&amp; mergeValue(C23)&amp;"."&amp; mergeValue(D23)</f>
        <v>1.1.1.1</v>
      </c>
      <c r="M23" s="694" t="s">
        <v>22</v>
      </c>
      <c r="N23" s="646"/>
      <c r="O23" s="1216"/>
      <c r="P23" s="1216"/>
      <c r="Q23" s="1216"/>
      <c r="R23" s="1216"/>
      <c r="S23" s="1216"/>
      <c r="T23" s="1216"/>
      <c r="U23" s="1216"/>
      <c r="V23" s="1216"/>
      <c r="W23" s="630" t="s">
        <v>633</v>
      </c>
      <c r="Y23" s="829"/>
      <c r="Z23" s="829" t="str">
        <f t="shared" si="0"/>
        <v xml:space="preserve">Источник тепловой энергии  </v>
      </c>
      <c r="AA23" s="829"/>
      <c r="AB23" s="829"/>
      <c r="AC23" s="829"/>
      <c r="AI23" s="808"/>
      <c r="AJ23" s="808"/>
    </row>
    <row r="24" spans="1:36" ht="101.25">
      <c r="A24" s="1215"/>
      <c r="B24" s="1215"/>
      <c r="C24" s="1215"/>
      <c r="D24" s="1215"/>
      <c r="E24" s="1215">
        <v>1</v>
      </c>
      <c r="F24" s="885"/>
      <c r="G24" s="885"/>
      <c r="H24" s="883">
        <v>1</v>
      </c>
      <c r="I24" s="1215">
        <v>1</v>
      </c>
      <c r="J24" s="885"/>
      <c r="K24" s="890"/>
      <c r="L24" s="781" t="str">
        <f>mergeValue(A24) &amp;"."&amp; mergeValue(B24)&amp;"."&amp; mergeValue(C24)&amp;"."&amp; mergeValue(D24)&amp;"."&amp; mergeValue(E24)</f>
        <v>1.1.1.1.1</v>
      </c>
      <c r="M24" s="554" t="s">
        <v>9</v>
      </c>
      <c r="N24" s="646"/>
      <c r="O24" s="1217"/>
      <c r="P24" s="1217"/>
      <c r="Q24" s="1217"/>
      <c r="R24" s="1217"/>
      <c r="S24" s="1217"/>
      <c r="T24" s="1217"/>
      <c r="U24" s="1217"/>
      <c r="V24" s="1217"/>
      <c r="W24" s="630" t="s">
        <v>637</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15"/>
      <c r="B25" s="1215"/>
      <c r="C25" s="1215"/>
      <c r="D25" s="1215"/>
      <c r="E25" s="1215"/>
      <c r="F25" s="1215">
        <v>1</v>
      </c>
      <c r="G25" s="883"/>
      <c r="H25" s="883"/>
      <c r="I25" s="1215"/>
      <c r="J25" s="1215">
        <v>1</v>
      </c>
      <c r="K25" s="891"/>
      <c r="L25" s="781" t="str">
        <f>mergeValue(A25) &amp;"."&amp; mergeValue(B25)&amp;"."&amp; mergeValue(C25)&amp;"."&amp; mergeValue(D25)&amp;"."&amp; mergeValue(E25)&amp;"."&amp; mergeValue(F25)</f>
        <v>1.1.1.1.1.1</v>
      </c>
      <c r="M25" s="555" t="s">
        <v>10</v>
      </c>
      <c r="N25" s="646"/>
      <c r="O25" s="1217"/>
      <c r="P25" s="1217"/>
      <c r="Q25" s="1217"/>
      <c r="R25" s="1217"/>
      <c r="S25" s="1217"/>
      <c r="T25" s="1217"/>
      <c r="U25" s="1217"/>
      <c r="V25" s="1217"/>
      <c r="W25" s="630" t="s">
        <v>635</v>
      </c>
      <c r="Y25" s="829"/>
      <c r="Z25" s="829" t="str">
        <f t="shared" si="0"/>
        <v>Группа потребителей</v>
      </c>
      <c r="AA25" s="829"/>
      <c r="AB25" s="829"/>
      <c r="AC25" s="829"/>
      <c r="AI25" s="808"/>
      <c r="AJ25" s="808"/>
    </row>
    <row r="26" spans="1:36" ht="189" customHeight="1">
      <c r="A26" s="1215"/>
      <c r="B26" s="1215"/>
      <c r="C26" s="1215"/>
      <c r="D26" s="1215"/>
      <c r="E26" s="1215"/>
      <c r="F26" s="1215"/>
      <c r="G26" s="883">
        <v>1</v>
      </c>
      <c r="H26" s="883"/>
      <c r="I26" s="1215"/>
      <c r="J26" s="1215"/>
      <c r="K26" s="891">
        <v>1</v>
      </c>
      <c r="L26" s="781" t="str">
        <f>mergeValue(A26) &amp;"."&amp; mergeValue(B26)&amp;"."&amp; mergeValue(C26)&amp;"."&amp; mergeValue(D26)&amp;"."&amp; mergeValue(E26)&amp;"."&amp; mergeValue(F26)&amp;"."&amp; mergeValue(G26)</f>
        <v>1.1.1.1.1.1.1</v>
      </c>
      <c r="M26" s="1069"/>
      <c r="N26" s="646"/>
      <c r="O26" s="763"/>
      <c r="P26" s="763"/>
      <c r="Q26" s="1094"/>
      <c r="R26" s="1221"/>
      <c r="S26" s="1222" t="s">
        <v>84</v>
      </c>
      <c r="T26" s="1221"/>
      <c r="U26" s="1222" t="s">
        <v>85</v>
      </c>
      <c r="V26" s="763"/>
      <c r="W26" s="1232" t="s">
        <v>654</v>
      </c>
      <c r="X26" s="808" t="str">
        <f>strCheckDate(O27:V27)</f>
        <v/>
      </c>
      <c r="Y26" s="829"/>
      <c r="Z26" s="829" t="str">
        <f t="shared" si="0"/>
        <v/>
      </c>
      <c r="AA26" s="829"/>
      <c r="AB26" s="829"/>
      <c r="AC26" s="829"/>
      <c r="AI26" s="808"/>
      <c r="AJ26" s="808"/>
    </row>
    <row r="27" spans="1:36" ht="11.25" hidden="1">
      <c r="A27" s="1215"/>
      <c r="B27" s="1215"/>
      <c r="C27" s="1215"/>
      <c r="D27" s="1215"/>
      <c r="E27" s="1215"/>
      <c r="F27" s="1215"/>
      <c r="G27" s="883"/>
      <c r="H27" s="883"/>
      <c r="I27" s="1215"/>
      <c r="J27" s="1215"/>
      <c r="K27" s="891"/>
      <c r="L27" s="800"/>
      <c r="M27" s="646"/>
      <c r="N27" s="646"/>
      <c r="O27" s="763"/>
      <c r="P27" s="763"/>
      <c r="Q27" s="769" t="str">
        <f>R26 &amp; "-" &amp; T26</f>
        <v>-</v>
      </c>
      <c r="R27" s="1221"/>
      <c r="S27" s="1222"/>
      <c r="T27" s="1221"/>
      <c r="U27" s="1222"/>
      <c r="V27" s="763"/>
      <c r="W27" s="1233"/>
      <c r="Y27" s="829"/>
      <c r="Z27" s="829" t="str">
        <f t="shared" si="0"/>
        <v/>
      </c>
      <c r="AA27" s="829"/>
      <c r="AB27" s="829"/>
      <c r="AC27" s="829"/>
      <c r="AI27" s="808"/>
      <c r="AJ27" s="808"/>
    </row>
    <row r="28" spans="1:36" ht="15" customHeight="1">
      <c r="A28" s="1215"/>
      <c r="B28" s="1215"/>
      <c r="C28" s="1215"/>
      <c r="D28" s="1215"/>
      <c r="E28" s="1215"/>
      <c r="F28" s="1215"/>
      <c r="G28" s="885"/>
      <c r="H28" s="883"/>
      <c r="I28" s="1215"/>
      <c r="J28" s="1215"/>
      <c r="K28" s="890"/>
      <c r="L28" s="688"/>
      <c r="M28" s="557" t="s">
        <v>25</v>
      </c>
      <c r="N28" s="765"/>
      <c r="O28" s="765"/>
      <c r="P28" s="765"/>
      <c r="Q28" s="765"/>
      <c r="R28" s="765"/>
      <c r="S28" s="765"/>
      <c r="T28" s="765"/>
      <c r="U28" s="765"/>
      <c r="V28" s="762"/>
      <c r="W28" s="1234"/>
      <c r="Y28" s="829"/>
      <c r="Z28" s="829" t="str">
        <f t="shared" si="0"/>
        <v>Добавить вид теплоносителя (параметры теплоносителя)</v>
      </c>
      <c r="AA28" s="829"/>
      <c r="AB28" s="829"/>
      <c r="AC28" s="829"/>
      <c r="AI28" s="808"/>
      <c r="AJ28" s="808"/>
    </row>
    <row r="29" spans="1:36" ht="15" customHeight="1">
      <c r="A29" s="1215"/>
      <c r="B29" s="1215"/>
      <c r="C29" s="1215"/>
      <c r="D29" s="1215"/>
      <c r="E29" s="1215"/>
      <c r="F29" s="885"/>
      <c r="G29" s="885"/>
      <c r="H29" s="883"/>
      <c r="I29" s="1215"/>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15"/>
      <c r="B30" s="1215"/>
      <c r="C30" s="1215"/>
      <c r="D30" s="1215"/>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15"/>
      <c r="B31" s="1215"/>
      <c r="C31" s="1215"/>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15"/>
      <c r="B32" s="1215"/>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15"/>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8" t="s">
        <v>631</v>
      </c>
      <c r="N36" s="1208"/>
      <c r="O36" s="1208"/>
      <c r="P36" s="1208"/>
      <c r="Q36" s="1208"/>
      <c r="R36" s="1208"/>
      <c r="S36" s="1208"/>
      <c r="T36" s="1208"/>
      <c r="U36" s="1208"/>
      <c r="V36" s="1208"/>
      <c r="W36" s="120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9" t="s">
        <v>491</v>
      </c>
      <c r="G2" s="1210"/>
      <c r="H2" s="1211"/>
      <c r="I2" s="640"/>
    </row>
    <row r="3" spans="1:20" ht="3" customHeight="1"/>
    <row r="4" spans="1:20" s="570" customFormat="1" ht="11.25">
      <c r="A4" s="590"/>
      <c r="B4" s="590"/>
      <c r="C4" s="590"/>
      <c r="D4" s="590"/>
      <c r="F4" s="1161" t="s">
        <v>454</v>
      </c>
      <c r="G4" s="1161"/>
      <c r="H4" s="1161"/>
      <c r="I4" s="1212"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2"/>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19.11.2021</v>
      </c>
      <c r="I7" s="581" t="s">
        <v>493</v>
      </c>
      <c r="J7" s="615"/>
      <c r="K7" s="590"/>
      <c r="L7" s="590"/>
      <c r="M7" s="590"/>
      <c r="N7" s="590"/>
      <c r="O7" s="590"/>
      <c r="P7" s="590"/>
      <c r="Q7" s="590"/>
      <c r="R7" s="590"/>
      <c r="S7" s="590"/>
      <c r="T7" s="590"/>
    </row>
    <row r="8" spans="1:20" s="570" customFormat="1" ht="45">
      <c r="A8" s="1213">
        <v>1</v>
      </c>
      <c r="B8" s="590"/>
      <c r="C8" s="590"/>
      <c r="D8" s="590"/>
      <c r="F8" s="616" t="str">
        <f>"2." &amp;mergeValue(A8)</f>
        <v>2.1</v>
      </c>
      <c r="G8" s="632" t="s">
        <v>494</v>
      </c>
      <c r="H8" s="604"/>
      <c r="I8" s="581" t="s">
        <v>589</v>
      </c>
      <c r="J8" s="615"/>
      <c r="K8" s="590"/>
      <c r="L8" s="590"/>
      <c r="M8" s="590"/>
      <c r="N8" s="590"/>
      <c r="O8" s="590"/>
      <c r="P8" s="590"/>
      <c r="Q8" s="590"/>
      <c r="R8" s="590"/>
      <c r="S8" s="590"/>
      <c r="T8" s="590"/>
    </row>
    <row r="9" spans="1:20" s="570" customFormat="1" ht="22.5">
      <c r="A9" s="1213"/>
      <c r="B9" s="590"/>
      <c r="C9" s="590"/>
      <c r="D9" s="590"/>
      <c r="F9" s="616" t="str">
        <f>"3." &amp;mergeValue(A9)</f>
        <v>3.1</v>
      </c>
      <c r="G9" s="632" t="s">
        <v>495</v>
      </c>
      <c r="H9" s="604"/>
      <c r="I9" s="581" t="s">
        <v>587</v>
      </c>
      <c r="J9" s="615"/>
      <c r="K9" s="590"/>
      <c r="L9" s="590"/>
      <c r="M9" s="590"/>
      <c r="N9" s="590"/>
      <c r="O9" s="590"/>
      <c r="P9" s="590"/>
      <c r="Q9" s="590"/>
      <c r="R9" s="590"/>
      <c r="S9" s="590"/>
      <c r="T9" s="590"/>
    </row>
    <row r="10" spans="1:20" s="570" customFormat="1" ht="22.5">
      <c r="A10" s="1213"/>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3"/>
      <c r="B11" s="1213">
        <v>1</v>
      </c>
      <c r="C11" s="623"/>
      <c r="D11" s="623"/>
      <c r="F11" s="616" t="str">
        <f>"4."&amp;mergeValue(A11) &amp;"."&amp;mergeValue(B11)</f>
        <v>4.1.1</v>
      </c>
      <c r="G11" s="611" t="s">
        <v>591</v>
      </c>
      <c r="H11" s="604" t="str">
        <f>IF(region_name="","",region_name)</f>
        <v>Псковская область</v>
      </c>
      <c r="I11" s="581" t="s">
        <v>499</v>
      </c>
      <c r="J11" s="615"/>
      <c r="K11" s="590"/>
      <c r="L11" s="590"/>
      <c r="M11" s="590"/>
      <c r="N11" s="590"/>
      <c r="O11" s="590"/>
      <c r="P11" s="590"/>
      <c r="Q11" s="590"/>
      <c r="R11" s="590"/>
      <c r="S11" s="590"/>
      <c r="T11" s="590"/>
    </row>
    <row r="12" spans="1:20" s="570" customFormat="1" ht="22.5">
      <c r="A12" s="1213"/>
      <c r="B12" s="1213"/>
      <c r="C12" s="1213">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3"/>
      <c r="B13" s="1213"/>
      <c r="C13" s="1213"/>
      <c r="D13" s="623">
        <v>1</v>
      </c>
      <c r="F13" s="616" t="str">
        <f>"4."&amp;mergeValue(A13) &amp;"."&amp;mergeValue(B13)&amp;"."&amp;mergeValue(C13)&amp;"."&amp;mergeValue(D13)</f>
        <v>4.1.1.1.1</v>
      </c>
      <c r="G13" s="633" t="s">
        <v>498</v>
      </c>
      <c r="H13" s="604"/>
      <c r="I13" s="1214" t="s">
        <v>590</v>
      </c>
      <c r="J13" s="615"/>
      <c r="K13" s="590"/>
      <c r="L13" s="590"/>
      <c r="M13" s="590"/>
      <c r="N13" s="590"/>
      <c r="O13" s="590"/>
      <c r="P13" s="590"/>
      <c r="Q13" s="590"/>
      <c r="R13" s="590"/>
      <c r="S13" s="590"/>
      <c r="T13" s="590"/>
    </row>
    <row r="14" spans="1:20" s="570" customFormat="1" ht="18.75">
      <c r="A14" s="1213"/>
      <c r="B14" s="1213"/>
      <c r="C14" s="1213"/>
      <c r="D14" s="623"/>
      <c r="F14" s="619"/>
      <c r="G14" s="550" t="s">
        <v>4</v>
      </c>
      <c r="H14" s="624"/>
      <c r="I14" s="1214"/>
      <c r="J14" s="615"/>
      <c r="K14" s="590"/>
      <c r="L14" s="590"/>
      <c r="M14" s="590"/>
      <c r="N14" s="590"/>
      <c r="O14" s="590"/>
      <c r="P14" s="590"/>
      <c r="Q14" s="590"/>
      <c r="R14" s="590"/>
      <c r="S14" s="590"/>
      <c r="T14" s="590"/>
    </row>
    <row r="15" spans="1:20" s="570" customFormat="1" ht="18.75">
      <c r="A15" s="1213"/>
      <c r="B15" s="1213"/>
      <c r="C15" s="623"/>
      <c r="D15" s="623"/>
      <c r="F15" s="634"/>
      <c r="G15" s="577" t="s">
        <v>403</v>
      </c>
      <c r="H15" s="635"/>
      <c r="I15" s="636"/>
      <c r="J15" s="615"/>
      <c r="K15" s="590"/>
      <c r="L15" s="590"/>
      <c r="M15" s="590"/>
      <c r="N15" s="590"/>
      <c r="O15" s="590"/>
      <c r="P15" s="590"/>
      <c r="Q15" s="590"/>
      <c r="R15" s="590"/>
      <c r="S15" s="590"/>
      <c r="T15" s="590"/>
    </row>
    <row r="16" spans="1:20" s="570" customFormat="1" ht="18.75">
      <c r="A16" s="1213"/>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8" t="s">
        <v>592</v>
      </c>
      <c r="H19" s="1208"/>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9" t="s">
        <v>630</v>
      </c>
      <c r="M5" s="1229"/>
      <c r="N5" s="1229"/>
      <c r="O5" s="1229"/>
      <c r="P5" s="1229"/>
      <c r="Q5" s="1229"/>
      <c r="R5" s="1229"/>
      <c r="S5" s="1229"/>
      <c r="T5" s="1229"/>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35" t="str">
        <f>IF(NameOrPr_ch="",IF(NameOrPr="","",NameOrPr),NameOrPr_ch)</f>
        <v>Комитет по тарифам и энергетике Псковской области</v>
      </c>
      <c r="P7" s="1235"/>
      <c r="Q7" s="1235"/>
      <c r="R7" s="1235"/>
      <c r="S7" s="1235"/>
      <c r="T7" s="1235"/>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595</v>
      </c>
      <c r="N8" s="666"/>
      <c r="O8" s="1235" t="str">
        <f>IF(datePr_ch="",IF(datePr="","",datePr),datePr_ch)</f>
        <v>17.11.2021</v>
      </c>
      <c r="P8" s="1235"/>
      <c r="Q8" s="1235"/>
      <c r="R8" s="1235"/>
      <c r="S8" s="1235"/>
      <c r="T8" s="1235"/>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594</v>
      </c>
      <c r="N9" s="666"/>
      <c r="O9" s="1235" t="str">
        <f>IF(numberPr_ch="",IF(numberPr="","",numberPr),numberPr_ch)</f>
        <v>№90-т от 17.11.2021; №253-т от 15.12.2021</v>
      </c>
      <c r="P9" s="1235"/>
      <c r="Q9" s="1235"/>
      <c r="R9" s="1235"/>
      <c r="S9" s="1235"/>
      <c r="T9" s="1235"/>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35" t="str">
        <f>IF(IstPub_ch="",IF(IstPub="","",IstPub),IstPub_ch)</f>
        <v>https://tarif.pskov.ru/deystvuyushchie-tarify/teplosnabzhenie</v>
      </c>
      <c r="P10" s="1235"/>
      <c r="Q10" s="1235"/>
      <c r="R10" s="1235"/>
      <c r="S10" s="1235"/>
      <c r="T10" s="1235"/>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60"/>
      <c r="P12" s="1260"/>
      <c r="Q12" s="1260"/>
      <c r="R12" s="1260"/>
      <c r="S12" s="1260"/>
      <c r="T12" s="1260"/>
      <c r="U12" s="1260"/>
    </row>
    <row r="13" spans="1:33">
      <c r="J13" s="481"/>
      <c r="K13" s="481"/>
      <c r="L13" s="1161" t="s">
        <v>454</v>
      </c>
      <c r="M13" s="1161"/>
      <c r="N13" s="1161"/>
      <c r="O13" s="1161"/>
      <c r="P13" s="1161"/>
      <c r="Q13" s="1161"/>
      <c r="R13" s="1161"/>
      <c r="S13" s="1161"/>
      <c r="T13" s="1161"/>
      <c r="U13" s="1161"/>
      <c r="V13" s="1161"/>
      <c r="W13" s="1161" t="s">
        <v>455</v>
      </c>
    </row>
    <row r="14" spans="1:33" ht="14.25" customHeight="1">
      <c r="J14" s="481"/>
      <c r="K14" s="481"/>
      <c r="L14" s="1242" t="s">
        <v>92</v>
      </c>
      <c r="M14" s="1242" t="s">
        <v>638</v>
      </c>
      <c r="N14" s="474"/>
      <c r="O14" s="1243" t="s">
        <v>640</v>
      </c>
      <c r="P14" s="1244"/>
      <c r="Q14" s="1244"/>
      <c r="R14" s="1244"/>
      <c r="S14" s="1244"/>
      <c r="T14" s="1245"/>
      <c r="U14" s="1226" t="s">
        <v>341</v>
      </c>
      <c r="V14" s="1259" t="s">
        <v>275</v>
      </c>
      <c r="W14" s="1161"/>
    </row>
    <row r="15" spans="1:33" ht="14.25" customHeight="1">
      <c r="J15" s="481"/>
      <c r="K15" s="481"/>
      <c r="L15" s="1242"/>
      <c r="M15" s="1242"/>
      <c r="N15" s="473"/>
      <c r="O15" s="1248" t="s">
        <v>639</v>
      </c>
      <c r="P15" s="655"/>
      <c r="Q15" s="655"/>
      <c r="R15" s="1224" t="s">
        <v>653</v>
      </c>
      <c r="S15" s="1224"/>
      <c r="T15" s="1225"/>
      <c r="U15" s="1227"/>
      <c r="V15" s="1259"/>
      <c r="W15" s="1161"/>
    </row>
    <row r="16" spans="1:33" ht="30.75" customHeight="1">
      <c r="J16" s="481"/>
      <c r="K16" s="481"/>
      <c r="L16" s="1242"/>
      <c r="M16" s="1242"/>
      <c r="N16" s="472"/>
      <c r="O16" s="1249"/>
      <c r="P16" s="653"/>
      <c r="Q16" s="654"/>
      <c r="R16" s="536" t="s">
        <v>274</v>
      </c>
      <c r="S16" s="1237" t="s">
        <v>273</v>
      </c>
      <c r="T16" s="1238"/>
      <c r="U16" s="1228"/>
      <c r="V16" s="1259"/>
      <c r="W16" s="1161"/>
    </row>
    <row r="17" spans="1:33">
      <c r="J17" s="481"/>
      <c r="K17" s="489">
        <v>1</v>
      </c>
      <c r="L17" s="637" t="s">
        <v>93</v>
      </c>
      <c r="M17" s="637" t="s">
        <v>49</v>
      </c>
      <c r="N17" s="509" t="s">
        <v>49</v>
      </c>
      <c r="O17" s="638">
        <f ca="1">OFFSET(O17,0,-1)+1</f>
        <v>3</v>
      </c>
      <c r="P17" s="639">
        <f ca="1">OFFSET(P17,0,-1)</f>
        <v>3</v>
      </c>
      <c r="Q17" s="639">
        <f ca="1">OFFSET(Q17,0,-1)</f>
        <v>3</v>
      </c>
      <c r="R17" s="638">
        <f ca="1">OFFSET(R17,0,-1)+1</f>
        <v>4</v>
      </c>
      <c r="S17" s="1262">
        <f ca="1">OFFSET(S17,0,-1)+1</f>
        <v>5</v>
      </c>
      <c r="T17" s="1262"/>
      <c r="U17" s="638">
        <f ca="1">OFFSET(U17,0,-2)+1</f>
        <v>6</v>
      </c>
      <c r="V17" s="639">
        <f ca="1">OFFSET(V17,0,-1)</f>
        <v>6</v>
      </c>
      <c r="W17" s="638">
        <f ca="1">OFFSET(W17,0,-1)+1</f>
        <v>7</v>
      </c>
    </row>
    <row r="18" spans="1:33" ht="22.5">
      <c r="A18" s="1215">
        <v>1</v>
      </c>
      <c r="B18" s="901"/>
      <c r="C18" s="901"/>
      <c r="D18" s="901"/>
      <c r="E18" s="902"/>
      <c r="F18" s="903"/>
      <c r="G18" s="903"/>
      <c r="H18" s="903"/>
      <c r="I18" s="904"/>
      <c r="J18" s="899"/>
      <c r="K18" s="906"/>
      <c r="L18" s="593">
        <f>mergeValue(A18)</f>
        <v>1</v>
      </c>
      <c r="M18" s="641" t="s">
        <v>20</v>
      </c>
      <c r="N18" s="580"/>
      <c r="O18" s="1261"/>
      <c r="P18" s="1261"/>
      <c r="Q18" s="1261"/>
      <c r="R18" s="1261"/>
      <c r="S18" s="1261"/>
      <c r="T18" s="1261"/>
      <c r="U18" s="1261"/>
      <c r="V18" s="1261"/>
      <c r="W18" s="630" t="s">
        <v>476</v>
      </c>
    </row>
    <row r="19" spans="1:33" ht="22.5">
      <c r="A19" s="1215"/>
      <c r="B19" s="1215">
        <v>1</v>
      </c>
      <c r="C19" s="901"/>
      <c r="D19" s="901"/>
      <c r="E19" s="903"/>
      <c r="F19" s="903"/>
      <c r="G19" s="903"/>
      <c r="H19" s="903"/>
      <c r="I19" s="898"/>
      <c r="J19" s="897"/>
      <c r="K19" s="900"/>
      <c r="L19" s="593" t="str">
        <f>mergeValue(A19) &amp;"."&amp; mergeValue(B19)</f>
        <v>1.1</v>
      </c>
      <c r="M19" s="546" t="s">
        <v>16</v>
      </c>
      <c r="N19" s="580"/>
      <c r="O19" s="1261"/>
      <c r="P19" s="1261"/>
      <c r="Q19" s="1261"/>
      <c r="R19" s="1261"/>
      <c r="S19" s="1261"/>
      <c r="T19" s="1261"/>
      <c r="U19" s="1261"/>
      <c r="V19" s="1261"/>
      <c r="W19" s="630" t="s">
        <v>477</v>
      </c>
    </row>
    <row r="20" spans="1:33" ht="22.5">
      <c r="A20" s="1215"/>
      <c r="B20" s="1215"/>
      <c r="C20" s="1215">
        <v>1</v>
      </c>
      <c r="D20" s="901"/>
      <c r="E20" s="903"/>
      <c r="F20" s="903"/>
      <c r="G20" s="903"/>
      <c r="H20" s="903"/>
      <c r="I20" s="905"/>
      <c r="J20" s="897"/>
      <c r="K20" s="900"/>
      <c r="L20" s="593" t="str">
        <f>mergeValue(A20) &amp;"."&amp; mergeValue(B20)&amp;"."&amp; mergeValue(C20)</f>
        <v>1.1.1</v>
      </c>
      <c r="M20" s="547" t="s">
        <v>7</v>
      </c>
      <c r="N20" s="580"/>
      <c r="O20" s="1261"/>
      <c r="P20" s="1261"/>
      <c r="Q20" s="1261"/>
      <c r="R20" s="1261"/>
      <c r="S20" s="1261"/>
      <c r="T20" s="1261"/>
      <c r="U20" s="1261"/>
      <c r="V20" s="1261"/>
      <c r="W20" s="630" t="s">
        <v>632</v>
      </c>
    </row>
    <row r="21" spans="1:33" ht="22.5">
      <c r="A21" s="1215"/>
      <c r="B21" s="1215"/>
      <c r="C21" s="1215"/>
      <c r="D21" s="1215">
        <v>1</v>
      </c>
      <c r="E21" s="903"/>
      <c r="F21" s="903"/>
      <c r="G21" s="903"/>
      <c r="H21" s="903"/>
      <c r="I21" s="905"/>
      <c r="J21" s="897"/>
      <c r="K21" s="900"/>
      <c r="L21" s="593" t="str">
        <f>mergeValue(A21) &amp;"."&amp; mergeValue(B21)&amp;"."&amp; mergeValue(C21)&amp;"."&amp; mergeValue(D21)</f>
        <v>1.1.1.1</v>
      </c>
      <c r="M21" s="548" t="s">
        <v>22</v>
      </c>
      <c r="N21" s="580"/>
      <c r="O21" s="1261"/>
      <c r="P21" s="1261"/>
      <c r="Q21" s="1261"/>
      <c r="R21" s="1261"/>
      <c r="S21" s="1261"/>
      <c r="T21" s="1261"/>
      <c r="U21" s="1261"/>
      <c r="V21" s="1261"/>
      <c r="W21" s="630" t="s">
        <v>633</v>
      </c>
    </row>
    <row r="22" spans="1:33" ht="101.25">
      <c r="A22" s="1215"/>
      <c r="B22" s="1215"/>
      <c r="C22" s="1215"/>
      <c r="D22" s="1215"/>
      <c r="E22" s="1215">
        <v>1</v>
      </c>
      <c r="F22" s="903"/>
      <c r="G22" s="903"/>
      <c r="H22" s="901">
        <v>1</v>
      </c>
      <c r="I22" s="1215">
        <v>1</v>
      </c>
      <c r="J22" s="903"/>
      <c r="K22" s="908"/>
      <c r="L22" s="593" t="str">
        <f>mergeValue(A22) &amp;"."&amp; mergeValue(B22)&amp;"."&amp; mergeValue(C22)&amp;"."&amp; mergeValue(D22)&amp;"."&amp; mergeValue(E22)</f>
        <v>1.1.1.1.1</v>
      </c>
      <c r="M22" s="554" t="s">
        <v>9</v>
      </c>
      <c r="N22" s="581"/>
      <c r="O22" s="1217"/>
      <c r="P22" s="1217"/>
      <c r="Q22" s="1217"/>
      <c r="R22" s="1217"/>
      <c r="S22" s="1217"/>
      <c r="T22" s="1217"/>
      <c r="U22" s="1217"/>
      <c r="V22" s="1217"/>
      <c r="W22" s="630" t="s">
        <v>637</v>
      </c>
    </row>
    <row r="23" spans="1:33" ht="90">
      <c r="A23" s="1215"/>
      <c r="B23" s="1215"/>
      <c r="C23" s="1215"/>
      <c r="D23" s="1215"/>
      <c r="E23" s="1215"/>
      <c r="F23" s="1215">
        <v>1</v>
      </c>
      <c r="G23" s="901"/>
      <c r="H23" s="901"/>
      <c r="I23" s="1215"/>
      <c r="J23" s="1215">
        <v>1</v>
      </c>
      <c r="K23" s="909"/>
      <c r="L23" s="593" t="str">
        <f>mergeValue(A23) &amp;"."&amp; mergeValue(B23)&amp;"."&amp; mergeValue(C23)&amp;"."&amp; mergeValue(D23)&amp;"."&amp; mergeValue(E23)&amp;"."&amp; mergeValue(F23)</f>
        <v>1.1.1.1.1.1</v>
      </c>
      <c r="M23" s="555" t="s">
        <v>10</v>
      </c>
      <c r="N23" s="581"/>
      <c r="O23" s="1218"/>
      <c r="P23" s="1219"/>
      <c r="Q23" s="1219"/>
      <c r="R23" s="1219"/>
      <c r="S23" s="1219"/>
      <c r="T23" s="1219"/>
      <c r="U23" s="1219"/>
      <c r="V23" s="1220"/>
      <c r="W23" s="630" t="s">
        <v>635</v>
      </c>
      <c r="Y23" s="504" t="str">
        <f>strCheckUnique(Z23:Z26)</f>
        <v/>
      </c>
      <c r="AA23" s="504" t="str">
        <f>IF(O23="","",O23 &amp; ":_")</f>
        <v/>
      </c>
    </row>
    <row r="24" spans="1:33" ht="189" customHeight="1">
      <c r="A24" s="1215"/>
      <c r="B24" s="1215"/>
      <c r="C24" s="1215"/>
      <c r="D24" s="1215"/>
      <c r="E24" s="1215"/>
      <c r="F24" s="1215"/>
      <c r="G24" s="901">
        <v>1</v>
      </c>
      <c r="H24" s="901"/>
      <c r="I24" s="1215"/>
      <c r="J24" s="1215"/>
      <c r="K24" s="909">
        <v>1</v>
      </c>
      <c r="L24" s="593" t="str">
        <f>mergeValue(A24) &amp;"."&amp; mergeValue(B24)&amp;"."&amp; mergeValue(C24)&amp;"."&amp; mergeValue(D24)&amp;"."&amp; mergeValue(E24)&amp;"."&amp; mergeValue(F24)&amp;"."&amp; mergeValue(G24)</f>
        <v>1.1.1.1.1.1.1</v>
      </c>
      <c r="M24" s="1069"/>
      <c r="N24" s="586"/>
      <c r="O24" s="1078"/>
      <c r="P24" s="562"/>
      <c r="Q24" s="562"/>
      <c r="R24" s="1250"/>
      <c r="S24" s="1222" t="s">
        <v>84</v>
      </c>
      <c r="T24" s="1250"/>
      <c r="U24" s="1222" t="s">
        <v>85</v>
      </c>
      <c r="V24" s="578"/>
      <c r="W24" s="1232" t="s">
        <v>655</v>
      </c>
      <c r="X24" s="500" t="str">
        <f>strCheckDate(O25:V25)</f>
        <v/>
      </c>
      <c r="Y24" s="504"/>
      <c r="Z24" s="504" t="str">
        <f>IF(M24="","",M24 )</f>
        <v/>
      </c>
      <c r="AA24" s="504"/>
      <c r="AB24" s="504"/>
      <c r="AC24" s="504"/>
    </row>
    <row r="25" spans="1:33" ht="11.25" hidden="1">
      <c r="A25" s="1215"/>
      <c r="B25" s="1215"/>
      <c r="C25" s="1215"/>
      <c r="D25" s="1215"/>
      <c r="E25" s="1215"/>
      <c r="F25" s="1215"/>
      <c r="G25" s="901"/>
      <c r="H25" s="901"/>
      <c r="I25" s="1215"/>
      <c r="J25" s="1215"/>
      <c r="K25" s="909"/>
      <c r="L25" s="600"/>
      <c r="M25" s="646"/>
      <c r="N25" s="586"/>
      <c r="O25" s="584"/>
      <c r="P25" s="562"/>
      <c r="Q25" s="584" t="str">
        <f>R24 &amp; "-" &amp; T24</f>
        <v>-</v>
      </c>
      <c r="R25" s="1221"/>
      <c r="S25" s="1222"/>
      <c r="T25" s="1221"/>
      <c r="U25" s="1222"/>
      <c r="V25" s="578"/>
      <c r="W25" s="1233"/>
    </row>
    <row r="26" spans="1:33" s="475" customFormat="1" ht="15" customHeight="1">
      <c r="A26" s="1215"/>
      <c r="B26" s="1215"/>
      <c r="C26" s="1215"/>
      <c r="D26" s="1215"/>
      <c r="E26" s="1215"/>
      <c r="F26" s="1215"/>
      <c r="G26" s="903"/>
      <c r="H26" s="901"/>
      <c r="I26" s="1215"/>
      <c r="J26" s="1215"/>
      <c r="K26" s="908"/>
      <c r="L26" s="538"/>
      <c r="M26" s="557" t="s">
        <v>25</v>
      </c>
      <c r="N26" s="551"/>
      <c r="O26" s="545"/>
      <c r="P26" s="545"/>
      <c r="Q26" s="545"/>
      <c r="R26" s="573"/>
      <c r="S26" s="564"/>
      <c r="T26" s="563"/>
      <c r="U26" s="551"/>
      <c r="V26" s="560"/>
      <c r="W26" s="1234"/>
      <c r="X26" s="501"/>
      <c r="Y26" s="501"/>
      <c r="Z26" s="501"/>
      <c r="AA26" s="501"/>
      <c r="AB26" s="501"/>
      <c r="AC26" s="501"/>
      <c r="AD26" s="501"/>
      <c r="AE26" s="501"/>
      <c r="AF26" s="501"/>
      <c r="AG26" s="501"/>
    </row>
    <row r="27" spans="1:33" s="475" customFormat="1" ht="15" customHeight="1">
      <c r="A27" s="1215"/>
      <c r="B27" s="1215"/>
      <c r="C27" s="1215"/>
      <c r="D27" s="1215"/>
      <c r="E27" s="1215"/>
      <c r="F27" s="903"/>
      <c r="G27" s="903"/>
      <c r="H27" s="901"/>
      <c r="I27" s="1215"/>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15"/>
      <c r="B28" s="1215"/>
      <c r="C28" s="1215"/>
      <c r="D28" s="1215"/>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15"/>
      <c r="B29" s="1215"/>
      <c r="C29" s="1215"/>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15"/>
      <c r="B30" s="1215"/>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15"/>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8" t="s">
        <v>631</v>
      </c>
      <c r="N34" s="1208"/>
      <c r="O34" s="1208"/>
      <c r="P34" s="1208"/>
      <c r="Q34" s="1208"/>
      <c r="R34" s="1208"/>
      <c r="S34" s="1208"/>
      <c r="T34" s="1208"/>
      <c r="U34" s="1208"/>
      <c r="V34" s="1208"/>
      <c r="W34" s="1208"/>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9" t="s">
        <v>491</v>
      </c>
      <c r="G2" s="1210"/>
      <c r="H2" s="1211"/>
      <c r="I2" s="640"/>
    </row>
    <row r="3" spans="1:20" ht="3" customHeight="1"/>
    <row r="4" spans="1:20" s="570" customFormat="1" ht="11.25">
      <c r="A4" s="590"/>
      <c r="B4" s="590"/>
      <c r="C4" s="590"/>
      <c r="D4" s="590"/>
      <c r="F4" s="1161" t="s">
        <v>454</v>
      </c>
      <c r="G4" s="1161"/>
      <c r="H4" s="1161"/>
      <c r="I4" s="1212"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2"/>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19.11.2021</v>
      </c>
      <c r="I7" s="581" t="s">
        <v>493</v>
      </c>
      <c r="J7" s="615"/>
      <c r="K7" s="590"/>
      <c r="L7" s="590"/>
      <c r="M7" s="590"/>
      <c r="N7" s="590"/>
      <c r="O7" s="590"/>
      <c r="P7" s="590"/>
      <c r="Q7" s="590"/>
      <c r="R7" s="590"/>
      <c r="S7" s="590"/>
      <c r="T7" s="590"/>
    </row>
    <row r="8" spans="1:20" s="570" customFormat="1" ht="45">
      <c r="A8" s="1213">
        <v>1</v>
      </c>
      <c r="B8" s="590"/>
      <c r="C8" s="590"/>
      <c r="D8" s="590"/>
      <c r="F8" s="616" t="str">
        <f>"2." &amp;mergeValue(A8)</f>
        <v>2.1</v>
      </c>
      <c r="G8" s="632" t="s">
        <v>494</v>
      </c>
      <c r="H8" s="604"/>
      <c r="I8" s="581" t="s">
        <v>589</v>
      </c>
      <c r="J8" s="615"/>
      <c r="K8" s="590"/>
      <c r="L8" s="590"/>
      <c r="M8" s="590"/>
      <c r="N8" s="590"/>
      <c r="O8" s="590"/>
      <c r="P8" s="590"/>
      <c r="Q8" s="590"/>
      <c r="R8" s="590"/>
      <c r="S8" s="590"/>
      <c r="T8" s="590"/>
    </row>
    <row r="9" spans="1:20" s="570" customFormat="1" ht="22.5">
      <c r="A9" s="1213"/>
      <c r="B9" s="590"/>
      <c r="C9" s="590"/>
      <c r="D9" s="590"/>
      <c r="F9" s="616" t="str">
        <f>"3." &amp;mergeValue(A9)</f>
        <v>3.1</v>
      </c>
      <c r="G9" s="632" t="s">
        <v>495</v>
      </c>
      <c r="H9" s="604"/>
      <c r="I9" s="581" t="s">
        <v>587</v>
      </c>
      <c r="J9" s="615"/>
      <c r="K9" s="590"/>
      <c r="L9" s="590"/>
      <c r="M9" s="590"/>
      <c r="N9" s="590"/>
      <c r="O9" s="590"/>
      <c r="P9" s="590"/>
      <c r="Q9" s="590"/>
      <c r="R9" s="590"/>
      <c r="S9" s="590"/>
      <c r="T9" s="590"/>
    </row>
    <row r="10" spans="1:20" s="570" customFormat="1" ht="22.5">
      <c r="A10" s="1213"/>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3"/>
      <c r="B11" s="1213">
        <v>1</v>
      </c>
      <c r="C11" s="623"/>
      <c r="D11" s="623"/>
      <c r="F11" s="616" t="str">
        <f>"4."&amp;mergeValue(A11) &amp;"."&amp;mergeValue(B11)</f>
        <v>4.1.1</v>
      </c>
      <c r="G11" s="611" t="s">
        <v>591</v>
      </c>
      <c r="H11" s="604" t="str">
        <f>IF(region_name="","",region_name)</f>
        <v>Псковская область</v>
      </c>
      <c r="I11" s="581" t="s">
        <v>499</v>
      </c>
      <c r="J11" s="615"/>
      <c r="K11" s="590"/>
      <c r="L11" s="590"/>
      <c r="M11" s="590"/>
      <c r="N11" s="590"/>
      <c r="O11" s="590"/>
      <c r="P11" s="590"/>
      <c r="Q11" s="590"/>
      <c r="R11" s="590"/>
      <c r="S11" s="590"/>
      <c r="T11" s="590"/>
    </row>
    <row r="12" spans="1:20" s="570" customFormat="1" ht="22.5">
      <c r="A12" s="1213"/>
      <c r="B12" s="1213"/>
      <c r="C12" s="1213">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3"/>
      <c r="B13" s="1213"/>
      <c r="C13" s="1213"/>
      <c r="D13" s="623">
        <v>1</v>
      </c>
      <c r="F13" s="616" t="str">
        <f>"4."&amp;mergeValue(A13) &amp;"."&amp;mergeValue(B13)&amp;"."&amp;mergeValue(C13)&amp;"."&amp;mergeValue(D13)</f>
        <v>4.1.1.1.1</v>
      </c>
      <c r="G13" s="633" t="s">
        <v>498</v>
      </c>
      <c r="H13" s="604"/>
      <c r="I13" s="1214" t="s">
        <v>590</v>
      </c>
      <c r="J13" s="615"/>
      <c r="K13" s="590"/>
      <c r="L13" s="590"/>
      <c r="M13" s="590"/>
      <c r="N13" s="590"/>
      <c r="O13" s="590"/>
      <c r="P13" s="590"/>
      <c r="Q13" s="590"/>
      <c r="R13" s="590"/>
      <c r="S13" s="590"/>
      <c r="T13" s="590"/>
    </row>
    <row r="14" spans="1:20" s="570" customFormat="1" ht="18.75">
      <c r="A14" s="1213"/>
      <c r="B14" s="1213"/>
      <c r="C14" s="1213"/>
      <c r="D14" s="623"/>
      <c r="F14" s="619"/>
      <c r="G14" s="550" t="s">
        <v>4</v>
      </c>
      <c r="H14" s="624"/>
      <c r="I14" s="1214"/>
      <c r="J14" s="615"/>
      <c r="K14" s="590"/>
      <c r="L14" s="590"/>
      <c r="M14" s="590"/>
      <c r="N14" s="590"/>
      <c r="O14" s="590"/>
      <c r="P14" s="590"/>
      <c r="Q14" s="590"/>
      <c r="R14" s="590"/>
      <c r="S14" s="590"/>
      <c r="T14" s="590"/>
    </row>
    <row r="15" spans="1:20" s="570" customFormat="1" ht="18.75">
      <c r="A15" s="1213"/>
      <c r="B15" s="1213"/>
      <c r="C15" s="623"/>
      <c r="D15" s="623"/>
      <c r="F15" s="634"/>
      <c r="G15" s="577" t="s">
        <v>403</v>
      </c>
      <c r="H15" s="635"/>
      <c r="I15" s="636"/>
      <c r="J15" s="615"/>
      <c r="K15" s="590"/>
      <c r="L15" s="590"/>
      <c r="M15" s="590"/>
      <c r="N15" s="590"/>
      <c r="O15" s="590"/>
      <c r="P15" s="590"/>
      <c r="Q15" s="590"/>
      <c r="R15" s="590"/>
      <c r="S15" s="590"/>
      <c r="T15" s="590"/>
    </row>
    <row r="16" spans="1:20" s="570" customFormat="1" ht="18.75">
      <c r="A16" s="1213"/>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8" t="s">
        <v>592</v>
      </c>
      <c r="H19" s="1208"/>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29" t="s">
        <v>656</v>
      </c>
      <c r="M5" s="1229"/>
      <c r="N5" s="1229"/>
      <c r="O5" s="1229"/>
      <c r="P5" s="1229"/>
      <c r="Q5" s="1229"/>
      <c r="R5" s="1229"/>
      <c r="S5" s="1229"/>
      <c r="T5" s="1229"/>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64" t="str">
        <f>IF(NameOrPr_ch="",IF(NameOrPr="","",NameOrPr),NameOrPr_ch)</f>
        <v>Комитет по тарифам и энергетике Псковской области</v>
      </c>
      <c r="P7" s="1265"/>
      <c r="Q7" s="1265"/>
      <c r="R7" s="1265"/>
      <c r="S7" s="1265"/>
      <c r="T7" s="1266"/>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595</v>
      </c>
      <c r="N8" s="666"/>
      <c r="O8" s="1264" t="str">
        <f>IF(datePr_ch="",IF(datePr="","",datePr),datePr_ch)</f>
        <v>17.11.2021</v>
      </c>
      <c r="P8" s="1265"/>
      <c r="Q8" s="1265"/>
      <c r="R8" s="1265"/>
      <c r="S8" s="1265"/>
      <c r="T8" s="1266"/>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594</v>
      </c>
      <c r="N9" s="666"/>
      <c r="O9" s="1264" t="str">
        <f>IF(numberPr_ch="",IF(numberPr="","",numberPr),numberPr_ch)</f>
        <v>№90-т от 17.11.2021; №253-т от 15.12.2021</v>
      </c>
      <c r="P9" s="1265"/>
      <c r="Q9" s="1265"/>
      <c r="R9" s="1265"/>
      <c r="S9" s="1265"/>
      <c r="T9" s="1266"/>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64" t="str">
        <f>IF(IstPub_ch="",IF(IstPub="","",IstPub),IstPub_ch)</f>
        <v>https://tarif.pskov.ru/deystvuyushchie-tarify/teplosnabzhenie</v>
      </c>
      <c r="P10" s="1265"/>
      <c r="Q10" s="1265"/>
      <c r="R10" s="1265"/>
      <c r="S10" s="1265"/>
      <c r="T10" s="1266"/>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0"/>
      <c r="M11" s="1230"/>
      <c r="N11" s="566"/>
      <c r="O11" s="1267"/>
      <c r="P11" s="1267"/>
      <c r="Q11" s="1267"/>
      <c r="R11" s="1267"/>
      <c r="S11" s="1267"/>
      <c r="T11" s="1267"/>
      <c r="U11" s="588" t="s">
        <v>373</v>
      </c>
      <c r="X11" s="590"/>
      <c r="Y11" s="590"/>
      <c r="Z11" s="590"/>
      <c r="AA11" s="590"/>
      <c r="AB11" s="590"/>
      <c r="AC11" s="590"/>
      <c r="AD11" s="590"/>
      <c r="AE11" s="590"/>
      <c r="AF11" s="590"/>
      <c r="AG11" s="590"/>
      <c r="AH11" s="590"/>
      <c r="AI11" s="590"/>
    </row>
    <row r="12" spans="1:35">
      <c r="J12" s="529"/>
      <c r="K12" s="529"/>
      <c r="L12" s="524"/>
      <c r="M12" s="524"/>
      <c r="N12" s="524"/>
      <c r="O12" s="1263"/>
      <c r="P12" s="1263"/>
      <c r="Q12" s="1263"/>
      <c r="R12" s="1263"/>
      <c r="S12" s="1263"/>
      <c r="T12" s="1263"/>
      <c r="U12" s="1263"/>
    </row>
    <row r="13" spans="1:35" ht="14.25" customHeight="1">
      <c r="J13" s="529"/>
      <c r="K13" s="529"/>
      <c r="L13" s="1161" t="s">
        <v>454</v>
      </c>
      <c r="M13" s="1161"/>
      <c r="N13" s="1161"/>
      <c r="O13" s="1161"/>
      <c r="P13" s="1161"/>
      <c r="Q13" s="1161"/>
      <c r="R13" s="1161"/>
      <c r="S13" s="1161"/>
      <c r="T13" s="1161"/>
      <c r="U13" s="1161"/>
      <c r="V13" s="1161"/>
      <c r="W13" s="1161" t="s">
        <v>455</v>
      </c>
    </row>
    <row r="14" spans="1:35" ht="14.25" customHeight="1">
      <c r="J14" s="529"/>
      <c r="K14" s="529"/>
      <c r="L14" s="1242" t="s">
        <v>92</v>
      </c>
      <c r="M14" s="1242" t="s">
        <v>638</v>
      </c>
      <c r="N14" s="521"/>
      <c r="O14" s="1243" t="s">
        <v>640</v>
      </c>
      <c r="P14" s="1244"/>
      <c r="Q14" s="1244"/>
      <c r="R14" s="1244"/>
      <c r="S14" s="1244"/>
      <c r="T14" s="1245"/>
      <c r="U14" s="1226" t="s">
        <v>341</v>
      </c>
      <c r="V14" s="1239" t="s">
        <v>275</v>
      </c>
      <c r="W14" s="1161"/>
    </row>
    <row r="15" spans="1:35" ht="14.25" customHeight="1">
      <c r="J15" s="529"/>
      <c r="K15" s="529"/>
      <c r="L15" s="1242"/>
      <c r="M15" s="1242"/>
      <c r="N15" s="521"/>
      <c r="O15" s="1248" t="s">
        <v>620</v>
      </c>
      <c r="P15" s="1246"/>
      <c r="Q15" s="1247"/>
      <c r="R15" s="1224" t="s">
        <v>653</v>
      </c>
      <c r="S15" s="1224"/>
      <c r="T15" s="1225"/>
      <c r="U15" s="1227"/>
      <c r="V15" s="1240"/>
      <c r="W15" s="1161"/>
    </row>
    <row r="16" spans="1:35" ht="30" customHeight="1">
      <c r="J16" s="529"/>
      <c r="K16" s="529"/>
      <c r="L16" s="1242"/>
      <c r="M16" s="1242"/>
      <c r="N16" s="520"/>
      <c r="O16" s="1249"/>
      <c r="P16" s="535"/>
      <c r="Q16" s="535"/>
      <c r="R16" s="536" t="s">
        <v>274</v>
      </c>
      <c r="S16" s="1237" t="s">
        <v>273</v>
      </c>
      <c r="T16" s="1238"/>
      <c r="U16" s="1228"/>
      <c r="V16" s="1241"/>
      <c r="W16" s="1161"/>
    </row>
    <row r="17" spans="1:36">
      <c r="J17" s="529"/>
      <c r="K17" s="569">
        <v>1</v>
      </c>
      <c r="L17" s="647" t="s">
        <v>93</v>
      </c>
      <c r="M17" s="647" t="s">
        <v>49</v>
      </c>
      <c r="N17" s="668" t="s">
        <v>49</v>
      </c>
      <c r="O17" s="648">
        <f ca="1">OFFSET(O17,0,-1)+1</f>
        <v>3</v>
      </c>
      <c r="P17" s="649">
        <f ca="1">OFFSET(P17,0,-1)</f>
        <v>3</v>
      </c>
      <c r="Q17" s="649">
        <f ca="1">OFFSET(Q17,0,-1)</f>
        <v>3</v>
      </c>
      <c r="R17" s="648">
        <f ca="1">OFFSET(R17,0,-1)+1</f>
        <v>4</v>
      </c>
      <c r="S17" s="1231">
        <f ca="1">OFFSET(S17,0,-1)+1</f>
        <v>5</v>
      </c>
      <c r="T17" s="1231"/>
      <c r="U17" s="648">
        <f ca="1">OFFSET(U17,0,-2)+1</f>
        <v>6</v>
      </c>
      <c r="V17" s="649">
        <f ca="1">OFFSET(V17,0,-1)</f>
        <v>6</v>
      </c>
      <c r="W17" s="648">
        <f ca="1">OFFSET(W17,0,-1)+1</f>
        <v>7</v>
      </c>
    </row>
    <row r="18" spans="1:36" ht="22.5">
      <c r="A18" s="1215">
        <v>1</v>
      </c>
      <c r="B18" s="919"/>
      <c r="C18" s="919"/>
      <c r="D18" s="919"/>
      <c r="E18" s="920"/>
      <c r="F18" s="921"/>
      <c r="G18" s="919"/>
      <c r="H18" s="919"/>
      <c r="I18" s="922"/>
      <c r="J18" s="917"/>
      <c r="K18" s="926">
        <v>1</v>
      </c>
      <c r="L18" s="593">
        <f>mergeValue(A18)</f>
        <v>1</v>
      </c>
      <c r="M18" s="641" t="s">
        <v>20</v>
      </c>
      <c r="N18" s="580"/>
      <c r="O18" s="1261"/>
      <c r="P18" s="1261"/>
      <c r="Q18" s="1261"/>
      <c r="R18" s="1261"/>
      <c r="S18" s="1261"/>
      <c r="T18" s="1261"/>
      <c r="U18" s="1261"/>
      <c r="V18" s="1261"/>
      <c r="W18" s="630" t="s">
        <v>657</v>
      </c>
    </row>
    <row r="19" spans="1:36" ht="22.5">
      <c r="A19" s="1215"/>
      <c r="B19" s="1215">
        <v>1</v>
      </c>
      <c r="C19" s="919"/>
      <c r="D19" s="919"/>
      <c r="E19" s="921"/>
      <c r="F19" s="921"/>
      <c r="G19" s="919"/>
      <c r="H19" s="919"/>
      <c r="I19" s="916"/>
      <c r="J19" s="915"/>
      <c r="K19" s="926">
        <v>1</v>
      </c>
      <c r="L19" s="593" t="str">
        <f>mergeValue(A19) &amp;"."&amp; mergeValue(B19)</f>
        <v>1.1</v>
      </c>
      <c r="M19" s="546" t="s">
        <v>16</v>
      </c>
      <c r="N19" s="580"/>
      <c r="O19" s="1261"/>
      <c r="P19" s="1261"/>
      <c r="Q19" s="1261"/>
      <c r="R19" s="1261"/>
      <c r="S19" s="1261"/>
      <c r="T19" s="1261"/>
      <c r="U19" s="1261"/>
      <c r="V19" s="1261"/>
      <c r="W19" s="630" t="s">
        <v>477</v>
      </c>
    </row>
    <row r="20" spans="1:36" ht="22.5">
      <c r="A20" s="1215"/>
      <c r="B20" s="1215"/>
      <c r="C20" s="1215">
        <v>1</v>
      </c>
      <c r="D20" s="919"/>
      <c r="E20" s="921"/>
      <c r="F20" s="921"/>
      <c r="G20" s="919"/>
      <c r="H20" s="919"/>
      <c r="I20" s="923"/>
      <c r="J20" s="915"/>
      <c r="K20" s="926">
        <v>1</v>
      </c>
      <c r="L20" s="593" t="str">
        <f>mergeValue(A20) &amp;"."&amp; mergeValue(B20)&amp;"."&amp; mergeValue(C20)</f>
        <v>1.1.1</v>
      </c>
      <c r="M20" s="547" t="s">
        <v>7</v>
      </c>
      <c r="N20" s="580"/>
      <c r="O20" s="1261"/>
      <c r="P20" s="1261"/>
      <c r="Q20" s="1261"/>
      <c r="R20" s="1261"/>
      <c r="S20" s="1261"/>
      <c r="T20" s="1261"/>
      <c r="U20" s="1261"/>
      <c r="V20" s="1261"/>
      <c r="W20" s="630" t="s">
        <v>632</v>
      </c>
    </row>
    <row r="21" spans="1:36" ht="22.5">
      <c r="A21" s="1215"/>
      <c r="B21" s="1215"/>
      <c r="C21" s="1215"/>
      <c r="D21" s="1215">
        <v>1</v>
      </c>
      <c r="E21" s="921"/>
      <c r="F21" s="921"/>
      <c r="G21" s="919"/>
      <c r="H21" s="919"/>
      <c r="I21" s="1215">
        <v>1</v>
      </c>
      <c r="J21" s="915"/>
      <c r="K21" s="926">
        <v>1</v>
      </c>
      <c r="L21" s="593" t="str">
        <f>mergeValue(A21) &amp;"."&amp; mergeValue(B21)&amp;"."&amp; mergeValue(C21)&amp;"."&amp; mergeValue(D21)</f>
        <v>1.1.1.1</v>
      </c>
      <c r="M21" s="548" t="s">
        <v>22</v>
      </c>
      <c r="N21" s="580"/>
      <c r="O21" s="1261"/>
      <c r="P21" s="1261"/>
      <c r="Q21" s="1261"/>
      <c r="R21" s="1261"/>
      <c r="S21" s="1261"/>
      <c r="T21" s="1261"/>
      <c r="U21" s="1261"/>
      <c r="V21" s="1261"/>
      <c r="W21" s="630" t="s">
        <v>633</v>
      </c>
    </row>
    <row r="22" spans="1:36" ht="11.25" hidden="1" customHeight="1">
      <c r="A22" s="1215"/>
      <c r="B22" s="1215"/>
      <c r="C22" s="1215"/>
      <c r="D22" s="1215"/>
      <c r="E22" s="1215">
        <v>1</v>
      </c>
      <c r="F22" s="921"/>
      <c r="G22" s="919"/>
      <c r="H22" s="919"/>
      <c r="I22" s="1215"/>
      <c r="J22" s="921"/>
      <c r="K22" s="926">
        <v>1</v>
      </c>
      <c r="L22" s="593"/>
      <c r="M22" s="554"/>
      <c r="N22" s="581"/>
      <c r="O22" s="631"/>
      <c r="P22" s="631"/>
      <c r="Q22" s="631"/>
      <c r="R22" s="631"/>
      <c r="S22" s="631"/>
      <c r="T22" s="631"/>
      <c r="U22" s="593"/>
      <c r="V22" s="507"/>
      <c r="W22" s="559"/>
    </row>
    <row r="23" spans="1:36" ht="90">
      <c r="A23" s="1215"/>
      <c r="B23" s="1215"/>
      <c r="C23" s="1215"/>
      <c r="D23" s="1215"/>
      <c r="E23" s="1215"/>
      <c r="F23" s="1215">
        <v>1</v>
      </c>
      <c r="G23" s="919"/>
      <c r="H23" s="919"/>
      <c r="I23" s="1215"/>
      <c r="J23" s="1254"/>
      <c r="K23" s="926">
        <v>1</v>
      </c>
      <c r="L23" s="593" t="str">
        <f>mergeValue(A23) &amp;"."&amp; mergeValue(B23)&amp;"."&amp; mergeValue(C23)&amp;"."&amp; mergeValue(D23)&amp;"."&amp;  mergeValue(F23)</f>
        <v>1.1.1.1.1</v>
      </c>
      <c r="M23" s="554" t="s">
        <v>10</v>
      </c>
      <c r="N23" s="581"/>
      <c r="O23" s="1217"/>
      <c r="P23" s="1217"/>
      <c r="Q23" s="1217"/>
      <c r="R23" s="1217"/>
      <c r="S23" s="1217"/>
      <c r="T23" s="1217"/>
      <c r="U23" s="1217"/>
      <c r="V23" s="1217"/>
      <c r="W23" s="630" t="s">
        <v>634</v>
      </c>
      <c r="Y23" s="589" t="str">
        <f>strCheckUnique(Z23:Z26)</f>
        <v/>
      </c>
      <c r="AA23" s="589"/>
    </row>
    <row r="24" spans="1:36" ht="189" customHeight="1">
      <c r="A24" s="1215"/>
      <c r="B24" s="1215"/>
      <c r="C24" s="1215"/>
      <c r="D24" s="1215"/>
      <c r="E24" s="1215"/>
      <c r="F24" s="1215"/>
      <c r="G24" s="919">
        <v>1</v>
      </c>
      <c r="H24" s="919"/>
      <c r="I24" s="1215"/>
      <c r="J24" s="1254"/>
      <c r="K24" s="918"/>
      <c r="L24" s="593" t="str">
        <f>mergeValue(A24) &amp;"."&amp; mergeValue(B24)&amp;"."&amp; mergeValue(C24)&amp;"."&amp; mergeValue(D24)&amp;"."&amp;  mergeValue(F24)&amp;"."&amp;  mergeValue(G24)</f>
        <v>1.1.1.1.1.1</v>
      </c>
      <c r="M24" s="1069"/>
      <c r="N24" s="586"/>
      <c r="O24" s="562"/>
      <c r="P24" s="562"/>
      <c r="Q24" s="562"/>
      <c r="R24" s="1250"/>
      <c r="S24" s="1222" t="s">
        <v>84</v>
      </c>
      <c r="T24" s="1250"/>
      <c r="U24" s="1222" t="s">
        <v>85</v>
      </c>
      <c r="V24" s="537"/>
      <c r="W24" s="1232" t="s">
        <v>658</v>
      </c>
      <c r="X24" s="585" t="str">
        <f>strCheckDate(O25:V25)</f>
        <v/>
      </c>
      <c r="Y24" s="589"/>
      <c r="Z24" s="589" t="str">
        <f>IF(M24="","",M24 )</f>
        <v/>
      </c>
      <c r="AA24" s="589"/>
      <c r="AB24" s="589"/>
      <c r="AC24" s="589"/>
    </row>
    <row r="25" spans="1:36" ht="11.25" hidden="1" customHeight="1">
      <c r="A25" s="1215"/>
      <c r="B25" s="1215"/>
      <c r="C25" s="1215"/>
      <c r="D25" s="1215"/>
      <c r="E25" s="1215"/>
      <c r="F25" s="1215"/>
      <c r="G25" s="919"/>
      <c r="H25" s="919"/>
      <c r="I25" s="1215"/>
      <c r="J25" s="1254"/>
      <c r="K25" s="926">
        <v>1</v>
      </c>
      <c r="L25" s="600"/>
      <c r="M25" s="646"/>
      <c r="N25" s="586"/>
      <c r="O25" s="562"/>
      <c r="P25" s="562"/>
      <c r="Q25" s="584" t="str">
        <f>R24 &amp; "-" &amp; T24</f>
        <v>-</v>
      </c>
      <c r="R25" s="1250"/>
      <c r="S25" s="1222"/>
      <c r="T25" s="1250"/>
      <c r="U25" s="1222"/>
      <c r="V25" s="537"/>
      <c r="W25" s="1233"/>
      <c r="Y25" s="589"/>
      <c r="Z25" s="589"/>
      <c r="AA25" s="589"/>
      <c r="AB25" s="589"/>
      <c r="AC25" s="589"/>
    </row>
    <row r="26" spans="1:36" s="522" customFormat="1" ht="15" customHeight="1">
      <c r="A26" s="1215"/>
      <c r="B26" s="1215"/>
      <c r="C26" s="1215"/>
      <c r="D26" s="1215"/>
      <c r="E26" s="1215"/>
      <c r="F26" s="1215"/>
      <c r="G26" s="919"/>
      <c r="H26" s="919"/>
      <c r="I26" s="1215"/>
      <c r="J26" s="1254"/>
      <c r="K26" s="926">
        <v>1</v>
      </c>
      <c r="L26" s="538"/>
      <c r="M26" s="556" t="s">
        <v>25</v>
      </c>
      <c r="N26" s="551"/>
      <c r="O26" s="545"/>
      <c r="P26" s="545"/>
      <c r="Q26" s="545"/>
      <c r="R26" s="573"/>
      <c r="S26" s="564"/>
      <c r="T26" s="563"/>
      <c r="U26" s="551"/>
      <c r="V26" s="560"/>
      <c r="W26" s="1234"/>
      <c r="X26" s="587"/>
      <c r="Y26" s="587"/>
      <c r="Z26" s="587"/>
      <c r="AA26" s="587"/>
      <c r="AB26" s="587"/>
      <c r="AC26" s="587"/>
      <c r="AD26" s="587"/>
      <c r="AE26" s="587"/>
      <c r="AF26" s="587"/>
      <c r="AG26" s="587"/>
      <c r="AH26" s="587"/>
      <c r="AI26" s="587"/>
    </row>
    <row r="27" spans="1:36" s="522" customFormat="1" ht="15" customHeight="1">
      <c r="A27" s="1215"/>
      <c r="B27" s="1215"/>
      <c r="C27" s="1215"/>
      <c r="D27" s="1215"/>
      <c r="E27" s="1215"/>
      <c r="F27" s="921"/>
      <c r="G27" s="921"/>
      <c r="H27" s="919"/>
      <c r="I27" s="1215"/>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15"/>
      <c r="B28" s="1215"/>
      <c r="C28" s="1215"/>
      <c r="D28" s="1215"/>
      <c r="E28" s="921"/>
      <c r="F28" s="921"/>
      <c r="G28" s="921"/>
      <c r="H28" s="919"/>
      <c r="I28" s="1215"/>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15"/>
      <c r="B29" s="1215"/>
      <c r="C29" s="1215"/>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15"/>
      <c r="B30" s="1215"/>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15"/>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208" t="s">
        <v>659</v>
      </c>
      <c r="N34" s="1208"/>
      <c r="O34" s="1208"/>
      <c r="P34" s="1208"/>
      <c r="Q34" s="1208"/>
      <c r="R34" s="1208"/>
      <c r="S34" s="1208"/>
      <c r="T34" s="1208"/>
      <c r="U34" s="1208"/>
      <c r="V34" s="1208"/>
      <c r="W34" s="1208"/>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9" t="s">
        <v>491</v>
      </c>
      <c r="G2" s="1210"/>
      <c r="H2" s="1211"/>
      <c r="I2" s="640"/>
    </row>
    <row r="3" spans="1:20" ht="3" customHeight="1"/>
    <row r="4" spans="1:20" s="570" customFormat="1" ht="11.25">
      <c r="A4" s="590"/>
      <c r="B4" s="590"/>
      <c r="C4" s="590"/>
      <c r="D4" s="590"/>
      <c r="F4" s="1161" t="s">
        <v>454</v>
      </c>
      <c r="G4" s="1161"/>
      <c r="H4" s="1161"/>
      <c r="I4" s="1212"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2"/>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19.11.2021</v>
      </c>
      <c r="I7" s="581" t="s">
        <v>493</v>
      </c>
      <c r="J7" s="615"/>
      <c r="K7" s="590"/>
      <c r="L7" s="590"/>
      <c r="M7" s="590"/>
      <c r="N7" s="590"/>
      <c r="O7" s="590"/>
      <c r="P7" s="590"/>
      <c r="Q7" s="590"/>
      <c r="R7" s="590"/>
      <c r="S7" s="590"/>
      <c r="T7" s="590"/>
    </row>
    <row r="8" spans="1:20" s="570" customFormat="1" ht="45">
      <c r="A8" s="1213">
        <v>1</v>
      </c>
      <c r="B8" s="590"/>
      <c r="C8" s="590"/>
      <c r="D8" s="590"/>
      <c r="F8" s="616" t="str">
        <f>"2." &amp;mergeValue(A8)</f>
        <v>2.1</v>
      </c>
      <c r="G8" s="632" t="s">
        <v>494</v>
      </c>
      <c r="H8" s="604"/>
      <c r="I8" s="581" t="s">
        <v>589</v>
      </c>
      <c r="J8" s="615"/>
      <c r="K8" s="590"/>
      <c r="L8" s="590"/>
      <c r="M8" s="590"/>
      <c r="N8" s="590"/>
      <c r="O8" s="590"/>
      <c r="P8" s="590"/>
      <c r="Q8" s="590"/>
      <c r="R8" s="590"/>
      <c r="S8" s="590"/>
      <c r="T8" s="590"/>
    </row>
    <row r="9" spans="1:20" s="570" customFormat="1" ht="22.5">
      <c r="A9" s="1213"/>
      <c r="B9" s="590"/>
      <c r="C9" s="590"/>
      <c r="D9" s="590"/>
      <c r="F9" s="616" t="str">
        <f>"3." &amp;mergeValue(A9)</f>
        <v>3.1</v>
      </c>
      <c r="G9" s="632" t="s">
        <v>495</v>
      </c>
      <c r="H9" s="604"/>
      <c r="I9" s="581" t="s">
        <v>587</v>
      </c>
      <c r="J9" s="615"/>
      <c r="K9" s="590"/>
      <c r="L9" s="590"/>
      <c r="M9" s="590"/>
      <c r="N9" s="590"/>
      <c r="O9" s="590"/>
      <c r="P9" s="590"/>
      <c r="Q9" s="590"/>
      <c r="R9" s="590"/>
      <c r="S9" s="590"/>
      <c r="T9" s="590"/>
    </row>
    <row r="10" spans="1:20" s="570" customFormat="1" ht="22.5">
      <c r="A10" s="1213"/>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3"/>
      <c r="B11" s="1213">
        <v>1</v>
      </c>
      <c r="C11" s="623"/>
      <c r="D11" s="623"/>
      <c r="F11" s="616" t="str">
        <f>"4."&amp;mergeValue(A11) &amp;"."&amp;mergeValue(B11)</f>
        <v>4.1.1</v>
      </c>
      <c r="G11" s="611" t="s">
        <v>591</v>
      </c>
      <c r="H11" s="604" t="str">
        <f>IF(region_name="","",region_name)</f>
        <v>Псковская область</v>
      </c>
      <c r="I11" s="581" t="s">
        <v>499</v>
      </c>
      <c r="J11" s="615"/>
      <c r="K11" s="590"/>
      <c r="L11" s="590"/>
      <c r="M11" s="590"/>
      <c r="N11" s="590"/>
      <c r="O11" s="590"/>
      <c r="P11" s="590"/>
      <c r="Q11" s="590"/>
      <c r="R11" s="590"/>
      <c r="S11" s="590"/>
      <c r="T11" s="590"/>
    </row>
    <row r="12" spans="1:20" s="570" customFormat="1" ht="22.5">
      <c r="A12" s="1213"/>
      <c r="B12" s="1213"/>
      <c r="C12" s="1213">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3"/>
      <c r="B13" s="1213"/>
      <c r="C13" s="1213"/>
      <c r="D13" s="623">
        <v>1</v>
      </c>
      <c r="F13" s="616" t="str">
        <f>"4."&amp;mergeValue(A13) &amp;"."&amp;mergeValue(B13)&amp;"."&amp;mergeValue(C13)&amp;"."&amp;mergeValue(D13)</f>
        <v>4.1.1.1.1</v>
      </c>
      <c r="G13" s="633" t="s">
        <v>498</v>
      </c>
      <c r="H13" s="604"/>
      <c r="I13" s="1214" t="s">
        <v>590</v>
      </c>
      <c r="J13" s="615"/>
      <c r="K13" s="590"/>
      <c r="L13" s="590"/>
      <c r="M13" s="590"/>
      <c r="N13" s="590"/>
      <c r="O13" s="590"/>
      <c r="P13" s="590"/>
      <c r="Q13" s="590"/>
      <c r="R13" s="590"/>
      <c r="S13" s="590"/>
      <c r="T13" s="590"/>
    </row>
    <row r="14" spans="1:20" s="570" customFormat="1" ht="18.75">
      <c r="A14" s="1213"/>
      <c r="B14" s="1213"/>
      <c r="C14" s="1213"/>
      <c r="D14" s="623"/>
      <c r="F14" s="619"/>
      <c r="G14" s="550" t="s">
        <v>4</v>
      </c>
      <c r="H14" s="624"/>
      <c r="I14" s="1214"/>
      <c r="J14" s="615"/>
      <c r="K14" s="590"/>
      <c r="L14" s="590"/>
      <c r="M14" s="590"/>
      <c r="N14" s="590"/>
      <c r="O14" s="590"/>
      <c r="P14" s="590"/>
      <c r="Q14" s="590"/>
      <c r="R14" s="590"/>
      <c r="S14" s="590"/>
      <c r="T14" s="590"/>
    </row>
    <row r="15" spans="1:20" s="570" customFormat="1" ht="18.75">
      <c r="A15" s="1213"/>
      <c r="B15" s="1213"/>
      <c r="C15" s="623"/>
      <c r="D15" s="623"/>
      <c r="F15" s="634"/>
      <c r="G15" s="577" t="s">
        <v>403</v>
      </c>
      <c r="H15" s="635"/>
      <c r="I15" s="636"/>
      <c r="J15" s="615"/>
      <c r="K15" s="590"/>
      <c r="L15" s="590"/>
      <c r="M15" s="590"/>
      <c r="N15" s="590"/>
      <c r="O15" s="590"/>
      <c r="P15" s="590"/>
      <c r="Q15" s="590"/>
      <c r="R15" s="590"/>
      <c r="S15" s="590"/>
      <c r="T15" s="590"/>
    </row>
    <row r="16" spans="1:20" s="570" customFormat="1" ht="18.75">
      <c r="A16" s="1213"/>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8" t="s">
        <v>592</v>
      </c>
      <c r="H19" s="1208"/>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9" t="s">
        <v>656</v>
      </c>
      <c r="M5" s="1229"/>
      <c r="N5" s="1229"/>
      <c r="O5" s="1229"/>
      <c r="P5" s="1229"/>
      <c r="Q5" s="1229"/>
      <c r="R5" s="1229"/>
      <c r="S5" s="1229"/>
      <c r="T5" s="1229"/>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64" t="str">
        <f>IF(NameOrPr_ch="",IF(NameOrPr="","",NameOrPr),NameOrPr_ch)</f>
        <v>Комитет по тарифам и энергетике Псковской области</v>
      </c>
      <c r="P7" s="1265"/>
      <c r="Q7" s="1265"/>
      <c r="R7" s="1265"/>
      <c r="S7" s="1265"/>
      <c r="T7" s="1266"/>
      <c r="U7" s="669"/>
      <c r="X7" s="585"/>
      <c r="Y7" s="585"/>
      <c r="Z7" s="585"/>
      <c r="AA7" s="585"/>
      <c r="AB7" s="585"/>
      <c r="AC7" s="585"/>
      <c r="AD7" s="585"/>
      <c r="AE7" s="585"/>
      <c r="AF7" s="585"/>
      <c r="AG7" s="585"/>
      <c r="AH7" s="585"/>
    </row>
    <row r="8" spans="7:34" s="491" customFormat="1" ht="18.75">
      <c r="G8" s="490"/>
      <c r="H8" s="490"/>
      <c r="L8" s="499"/>
      <c r="M8" s="617" t="s">
        <v>595</v>
      </c>
      <c r="N8" s="666"/>
      <c r="O8" s="1264" t="str">
        <f>IF(datePr_ch="",IF(datePr="","",datePr),datePr_ch)</f>
        <v>17.11.2021</v>
      </c>
      <c r="P8" s="1265"/>
      <c r="Q8" s="1265"/>
      <c r="R8" s="1265"/>
      <c r="S8" s="1265"/>
      <c r="T8" s="1266"/>
      <c r="U8" s="667"/>
      <c r="X8" s="505"/>
      <c r="Y8" s="505"/>
      <c r="Z8" s="505"/>
      <c r="AA8" s="505"/>
      <c r="AB8" s="505"/>
      <c r="AC8" s="505"/>
      <c r="AD8" s="505"/>
      <c r="AE8" s="505"/>
      <c r="AF8" s="505"/>
      <c r="AG8" s="505"/>
      <c r="AH8" s="505"/>
    </row>
    <row r="9" spans="7:34" s="491" customFormat="1" ht="18.75">
      <c r="G9" s="490"/>
      <c r="H9" s="490"/>
      <c r="L9" s="552"/>
      <c r="M9" s="617" t="s">
        <v>594</v>
      </c>
      <c r="N9" s="666"/>
      <c r="O9" s="1264" t="str">
        <f>IF(numberPr_ch="",IF(numberPr="","",numberPr),numberPr_ch)</f>
        <v>№90-т от 17.11.2021; №253-т от 15.12.2021</v>
      </c>
      <c r="P9" s="1265"/>
      <c r="Q9" s="1265"/>
      <c r="R9" s="1265"/>
      <c r="S9" s="1265"/>
      <c r="T9" s="1266"/>
      <c r="U9" s="667"/>
      <c r="X9" s="505"/>
      <c r="Y9" s="505"/>
      <c r="Z9" s="505"/>
      <c r="AA9" s="505"/>
      <c r="AB9" s="505"/>
      <c r="AC9" s="505"/>
      <c r="AD9" s="505"/>
      <c r="AE9" s="505"/>
      <c r="AF9" s="505"/>
      <c r="AG9" s="505"/>
      <c r="AH9" s="505"/>
    </row>
    <row r="10" spans="7:34" s="491" customFormat="1" ht="18.75">
      <c r="G10" s="490"/>
      <c r="H10" s="490"/>
      <c r="L10" s="552"/>
      <c r="M10" s="617" t="s">
        <v>501</v>
      </c>
      <c r="N10" s="666"/>
      <c r="O10" s="1264" t="str">
        <f>IF(IstPub_ch="",IF(IstPub="","",IstPub),IstPub_ch)</f>
        <v>https://tarif.pskov.ru/deystvuyushchie-tarify/teplosnabzhenie</v>
      </c>
      <c r="P10" s="1265"/>
      <c r="Q10" s="1265"/>
      <c r="R10" s="1265"/>
      <c r="S10" s="1265"/>
      <c r="T10" s="1266"/>
      <c r="U10" s="667"/>
      <c r="X10" s="505"/>
      <c r="Y10" s="505"/>
      <c r="Z10" s="505"/>
      <c r="AA10" s="505"/>
      <c r="AB10" s="505"/>
      <c r="AC10" s="505"/>
      <c r="AD10" s="505"/>
      <c r="AE10" s="505"/>
      <c r="AF10" s="505"/>
      <c r="AG10" s="505"/>
      <c r="AH10" s="505"/>
    </row>
    <row r="11" spans="7:34" s="491" customFormat="1" ht="11.25" hidden="1">
      <c r="G11" s="490"/>
      <c r="H11" s="490"/>
      <c r="L11" s="1230"/>
      <c r="M11" s="1230"/>
      <c r="N11" s="488"/>
      <c r="O11" s="1268"/>
      <c r="P11" s="1268"/>
      <c r="Q11" s="1268"/>
      <c r="R11" s="1268"/>
      <c r="S11" s="1268"/>
      <c r="T11" s="1268"/>
      <c r="U11" s="503" t="s">
        <v>373</v>
      </c>
      <c r="X11" s="505"/>
      <c r="Y11" s="505"/>
      <c r="Z11" s="505"/>
      <c r="AA11" s="505"/>
      <c r="AB11" s="505"/>
      <c r="AC11" s="505"/>
      <c r="AD11" s="505"/>
      <c r="AE11" s="505"/>
      <c r="AF11" s="505"/>
      <c r="AG11" s="505"/>
      <c r="AH11" s="505"/>
    </row>
    <row r="12" spans="7:34">
      <c r="J12" s="481"/>
      <c r="K12" s="481"/>
      <c r="L12" s="477"/>
      <c r="M12" s="477"/>
      <c r="N12" s="477"/>
      <c r="O12" s="1263"/>
      <c r="P12" s="1263"/>
      <c r="Q12" s="1263"/>
      <c r="R12" s="1263"/>
      <c r="S12" s="1263"/>
      <c r="T12" s="1263"/>
      <c r="U12" s="1263"/>
    </row>
    <row r="13" spans="7:34">
      <c r="J13" s="481"/>
      <c r="K13" s="481"/>
      <c r="L13" s="1161" t="s">
        <v>454</v>
      </c>
      <c r="M13" s="1161"/>
      <c r="N13" s="1161"/>
      <c r="O13" s="1161"/>
      <c r="P13" s="1161"/>
      <c r="Q13" s="1161"/>
      <c r="R13" s="1161"/>
      <c r="S13" s="1161"/>
      <c r="T13" s="1161"/>
      <c r="U13" s="1161"/>
      <c r="V13" s="1161"/>
      <c r="W13" s="1161" t="s">
        <v>455</v>
      </c>
    </row>
    <row r="14" spans="7:34" ht="14.25" customHeight="1">
      <c r="J14" s="481"/>
      <c r="K14" s="481"/>
      <c r="L14" s="1242" t="s">
        <v>92</v>
      </c>
      <c r="M14" s="1242" t="s">
        <v>638</v>
      </c>
      <c r="N14" s="521"/>
      <c r="O14" s="1243" t="s">
        <v>640</v>
      </c>
      <c r="P14" s="1244"/>
      <c r="Q14" s="1244"/>
      <c r="R14" s="1244"/>
      <c r="S14" s="1244"/>
      <c r="T14" s="1245"/>
      <c r="U14" s="1226" t="s">
        <v>341</v>
      </c>
      <c r="V14" s="1239" t="s">
        <v>275</v>
      </c>
      <c r="W14" s="1161"/>
    </row>
    <row r="15" spans="7:34" s="523" customFormat="1" ht="14.25" customHeight="1">
      <c r="G15" s="531"/>
      <c r="H15" s="531"/>
      <c r="I15" s="531"/>
      <c r="J15" s="529"/>
      <c r="K15" s="529"/>
      <c r="L15" s="1242"/>
      <c r="M15" s="1242"/>
      <c r="N15" s="521"/>
      <c r="O15" s="1248" t="s">
        <v>604</v>
      </c>
      <c r="P15" s="1246" t="s">
        <v>271</v>
      </c>
      <c r="Q15" s="1247"/>
      <c r="R15" s="1224" t="s">
        <v>653</v>
      </c>
      <c r="S15" s="1224"/>
      <c r="T15" s="1225"/>
      <c r="U15" s="1227"/>
      <c r="V15" s="1240"/>
      <c r="W15" s="1161"/>
      <c r="X15" s="585"/>
      <c r="Y15" s="585"/>
      <c r="Z15" s="585"/>
      <c r="AA15" s="585"/>
      <c r="AB15" s="585"/>
      <c r="AC15" s="585"/>
      <c r="AD15" s="585"/>
      <c r="AE15" s="585"/>
      <c r="AF15" s="585"/>
      <c r="AG15" s="585"/>
      <c r="AH15" s="585"/>
    </row>
    <row r="16" spans="7:34" ht="33.75">
      <c r="J16" s="481"/>
      <c r="K16" s="481"/>
      <c r="L16" s="1242"/>
      <c r="M16" s="1242"/>
      <c r="N16" s="520"/>
      <c r="O16" s="1249"/>
      <c r="P16" s="535" t="s">
        <v>764</v>
      </c>
      <c r="Q16" s="535" t="s">
        <v>765</v>
      </c>
      <c r="R16" s="536" t="s">
        <v>274</v>
      </c>
      <c r="S16" s="1237" t="s">
        <v>273</v>
      </c>
      <c r="T16" s="1238"/>
      <c r="U16" s="1228"/>
      <c r="V16" s="1241"/>
      <c r="W16" s="1161"/>
    </row>
    <row r="17" spans="1:34">
      <c r="J17" s="481"/>
      <c r="K17" s="489">
        <v>1</v>
      </c>
      <c r="L17" s="478" t="s">
        <v>93</v>
      </c>
      <c r="M17" s="478" t="s">
        <v>49</v>
      </c>
      <c r="N17" s="496" t="s">
        <v>49</v>
      </c>
      <c r="O17" s="487">
        <f ca="1">OFFSET(O17,0,-1)+1</f>
        <v>3</v>
      </c>
      <c r="P17" s="487">
        <f ca="1">OFFSET(P17,0,-1)+1</f>
        <v>4</v>
      </c>
      <c r="Q17" s="487">
        <f ca="1">OFFSET(Q17,0,-1)+1</f>
        <v>5</v>
      </c>
      <c r="R17" s="487">
        <f ca="1">OFFSET(R17,0,-1)+1</f>
        <v>6</v>
      </c>
      <c r="S17" s="1231">
        <f ca="1">OFFSET(S17,0,-1)+1</f>
        <v>7</v>
      </c>
      <c r="T17" s="1231"/>
      <c r="U17" s="487">
        <f ca="1">OFFSET(U17,0,-2)+1</f>
        <v>8</v>
      </c>
      <c r="V17" s="495">
        <f ca="1">OFFSET(V17,0,-1)</f>
        <v>8</v>
      </c>
      <c r="W17" s="487">
        <f ca="1">OFFSET(W17,0,-1)+1</f>
        <v>9</v>
      </c>
    </row>
    <row r="18" spans="1:34" ht="22.5">
      <c r="A18" s="1215">
        <v>1</v>
      </c>
      <c r="B18" s="940"/>
      <c r="C18" s="940"/>
      <c r="D18" s="940"/>
      <c r="E18" s="941"/>
      <c r="F18" s="942"/>
      <c r="G18" s="942"/>
      <c r="H18" s="942"/>
      <c r="I18" s="943"/>
      <c r="J18" s="938"/>
      <c r="K18" s="945"/>
      <c r="L18" s="593">
        <f>mergeValue(A18)</f>
        <v>1</v>
      </c>
      <c r="M18" s="641" t="s">
        <v>20</v>
      </c>
      <c r="N18" s="580"/>
      <c r="O18" s="1261"/>
      <c r="P18" s="1261"/>
      <c r="Q18" s="1261"/>
      <c r="R18" s="1261"/>
      <c r="S18" s="1261"/>
      <c r="T18" s="1261"/>
      <c r="U18" s="1261"/>
      <c r="V18" s="1261"/>
      <c r="W18" s="630" t="s">
        <v>657</v>
      </c>
    </row>
    <row r="19" spans="1:34" ht="22.5">
      <c r="A19" s="1215"/>
      <c r="B19" s="1215">
        <v>1</v>
      </c>
      <c r="C19" s="940"/>
      <c r="D19" s="940"/>
      <c r="E19" s="942"/>
      <c r="F19" s="942"/>
      <c r="G19" s="942"/>
      <c r="H19" s="942"/>
      <c r="I19" s="937"/>
      <c r="J19" s="936"/>
      <c r="K19" s="939"/>
      <c r="L19" s="593" t="str">
        <f>mergeValue(A19) &amp;"."&amp; mergeValue(B19)</f>
        <v>1.1</v>
      </c>
      <c r="M19" s="546" t="s">
        <v>16</v>
      </c>
      <c r="N19" s="580"/>
      <c r="O19" s="1261"/>
      <c r="P19" s="1261"/>
      <c r="Q19" s="1261"/>
      <c r="R19" s="1261"/>
      <c r="S19" s="1261"/>
      <c r="T19" s="1261"/>
      <c r="U19" s="1261"/>
      <c r="V19" s="1261"/>
      <c r="W19" s="630" t="s">
        <v>477</v>
      </c>
    </row>
    <row r="20" spans="1:34" ht="22.5">
      <c r="A20" s="1215"/>
      <c r="B20" s="1215"/>
      <c r="C20" s="1215">
        <v>1</v>
      </c>
      <c r="D20" s="940"/>
      <c r="E20" s="942"/>
      <c r="F20" s="942"/>
      <c r="G20" s="942"/>
      <c r="H20" s="942"/>
      <c r="I20" s="944"/>
      <c r="J20" s="936"/>
      <c r="K20" s="939"/>
      <c r="L20" s="593" t="str">
        <f>mergeValue(A20) &amp;"."&amp; mergeValue(B20)&amp;"."&amp; mergeValue(C20)</f>
        <v>1.1.1</v>
      </c>
      <c r="M20" s="547" t="s">
        <v>7</v>
      </c>
      <c r="N20" s="580"/>
      <c r="O20" s="1261"/>
      <c r="P20" s="1261"/>
      <c r="Q20" s="1261"/>
      <c r="R20" s="1261"/>
      <c r="S20" s="1261"/>
      <c r="T20" s="1261"/>
      <c r="U20" s="1261"/>
      <c r="V20" s="1261"/>
      <c r="W20" s="630" t="s">
        <v>632</v>
      </c>
    </row>
    <row r="21" spans="1:34" ht="22.5">
      <c r="A21" s="1215"/>
      <c r="B21" s="1215"/>
      <c r="C21" s="1215"/>
      <c r="D21" s="1215">
        <v>1</v>
      </c>
      <c r="E21" s="942"/>
      <c r="F21" s="942"/>
      <c r="G21" s="942"/>
      <c r="H21" s="942"/>
      <c r="I21" s="944"/>
      <c r="J21" s="936"/>
      <c r="K21" s="939"/>
      <c r="L21" s="593" t="str">
        <f>mergeValue(A21) &amp;"."&amp; mergeValue(B21)&amp;"."&amp; mergeValue(C21)&amp;"."&amp; mergeValue(D21)</f>
        <v>1.1.1.1</v>
      </c>
      <c r="M21" s="548" t="s">
        <v>22</v>
      </c>
      <c r="N21" s="580"/>
      <c r="O21" s="1261"/>
      <c r="P21" s="1261"/>
      <c r="Q21" s="1261"/>
      <c r="R21" s="1261"/>
      <c r="S21" s="1261"/>
      <c r="T21" s="1261"/>
      <c r="U21" s="1261"/>
      <c r="V21" s="1261"/>
      <c r="W21" s="630" t="s">
        <v>633</v>
      </c>
    </row>
    <row r="22" spans="1:34" ht="11.25" hidden="1" customHeight="1">
      <c r="A22" s="1215"/>
      <c r="B22" s="1215"/>
      <c r="C22" s="1215"/>
      <c r="D22" s="1215"/>
      <c r="E22" s="1215">
        <v>1</v>
      </c>
      <c r="F22" s="942"/>
      <c r="G22" s="942"/>
      <c r="H22" s="940">
        <v>1</v>
      </c>
      <c r="I22" s="1215">
        <v>1</v>
      </c>
      <c r="J22" s="942"/>
      <c r="K22" s="947"/>
      <c r="L22" s="593"/>
      <c r="M22" s="554"/>
      <c r="N22" s="581"/>
      <c r="O22" s="631"/>
      <c r="P22" s="631"/>
      <c r="Q22" s="631"/>
      <c r="R22" s="631"/>
      <c r="S22" s="631"/>
      <c r="T22" s="631"/>
      <c r="U22" s="631"/>
      <c r="V22" s="508"/>
      <c r="W22" s="559"/>
    </row>
    <row r="23" spans="1:34" ht="90">
      <c r="A23" s="1215"/>
      <c r="B23" s="1215"/>
      <c r="C23" s="1215"/>
      <c r="D23" s="1215"/>
      <c r="E23" s="1215"/>
      <c r="F23" s="1215">
        <v>1</v>
      </c>
      <c r="G23" s="940"/>
      <c r="H23" s="940"/>
      <c r="I23" s="1215"/>
      <c r="J23" s="1215">
        <v>1</v>
      </c>
      <c r="K23" s="948"/>
      <c r="L23" s="593" t="str">
        <f>mergeValue(A23) &amp;"."&amp; mergeValue(B23)&amp;"."&amp; mergeValue(C23)&amp;"."&amp; mergeValue(D23)&amp;"."&amp;  mergeValue(F23)</f>
        <v>1.1.1.1.1</v>
      </c>
      <c r="M23" s="555" t="s">
        <v>10</v>
      </c>
      <c r="N23" s="581"/>
      <c r="O23" s="1217"/>
      <c r="P23" s="1217"/>
      <c r="Q23" s="1217"/>
      <c r="R23" s="1217"/>
      <c r="S23" s="1217"/>
      <c r="T23" s="1217"/>
      <c r="U23" s="1217"/>
      <c r="V23" s="1217"/>
      <c r="W23" s="630" t="s">
        <v>634</v>
      </c>
      <c r="Y23" s="504" t="str">
        <f>strCheckUnique(Z23:Z26)</f>
        <v/>
      </c>
      <c r="AA23" s="504"/>
    </row>
    <row r="24" spans="1:34" ht="189" customHeight="1">
      <c r="A24" s="1215"/>
      <c r="B24" s="1215"/>
      <c r="C24" s="1215"/>
      <c r="D24" s="1215"/>
      <c r="E24" s="1215"/>
      <c r="F24" s="1215"/>
      <c r="G24" s="940">
        <v>1</v>
      </c>
      <c r="H24" s="940"/>
      <c r="I24" s="1215"/>
      <c r="J24" s="1215"/>
      <c r="K24" s="948">
        <v>1</v>
      </c>
      <c r="L24" s="593" t="str">
        <f>mergeValue(A24) &amp;"."&amp; mergeValue(B24)&amp;"."&amp; mergeValue(C24)&amp;"."&amp; mergeValue(D24)&amp;"."&amp; mergeValue(F24)&amp;"."&amp; mergeValue(G24)</f>
        <v>1.1.1.1.1.1</v>
      </c>
      <c r="M24" s="1069"/>
      <c r="N24" s="586"/>
      <c r="O24" s="562"/>
      <c r="P24" s="562"/>
      <c r="Q24" s="1094"/>
      <c r="R24" s="1250"/>
      <c r="S24" s="1222" t="s">
        <v>84</v>
      </c>
      <c r="T24" s="1250"/>
      <c r="U24" s="1222" t="s">
        <v>85</v>
      </c>
      <c r="V24" s="578"/>
      <c r="W24" s="1232" t="s">
        <v>658</v>
      </c>
      <c r="X24" s="500" t="str">
        <f>strCheckDate(O25:V25)</f>
        <v/>
      </c>
      <c r="Y24" s="504"/>
      <c r="Z24" s="504" t="str">
        <f>IF(M24="","",M24 )</f>
        <v/>
      </c>
      <c r="AA24" s="504"/>
      <c r="AB24" s="504"/>
      <c r="AC24" s="504"/>
    </row>
    <row r="25" spans="1:34" ht="11.25" hidden="1">
      <c r="A25" s="1215"/>
      <c r="B25" s="1215"/>
      <c r="C25" s="1215"/>
      <c r="D25" s="1215"/>
      <c r="E25" s="1215"/>
      <c r="F25" s="1215"/>
      <c r="G25" s="940"/>
      <c r="H25" s="940"/>
      <c r="I25" s="1215"/>
      <c r="J25" s="1215"/>
      <c r="K25" s="948"/>
      <c r="L25" s="600"/>
      <c r="M25" s="646"/>
      <c r="N25" s="586"/>
      <c r="O25" s="562"/>
      <c r="P25" s="562"/>
      <c r="Q25" s="584" t="str">
        <f>R24 &amp; "-" &amp; T24</f>
        <v>-</v>
      </c>
      <c r="R25" s="1221"/>
      <c r="S25" s="1222"/>
      <c r="T25" s="1221"/>
      <c r="U25" s="1222"/>
      <c r="V25" s="578"/>
      <c r="W25" s="1233"/>
    </row>
    <row r="26" spans="1:34" s="475" customFormat="1" ht="15" customHeight="1">
      <c r="A26" s="1215"/>
      <c r="B26" s="1215"/>
      <c r="C26" s="1215"/>
      <c r="D26" s="1215"/>
      <c r="E26" s="1215"/>
      <c r="F26" s="1215"/>
      <c r="G26" s="942"/>
      <c r="H26" s="940"/>
      <c r="I26" s="1215"/>
      <c r="J26" s="1215"/>
      <c r="K26" s="947"/>
      <c r="L26" s="538"/>
      <c r="M26" s="556" t="s">
        <v>25</v>
      </c>
      <c r="N26" s="551"/>
      <c r="O26" s="545"/>
      <c r="P26" s="545"/>
      <c r="Q26" s="545"/>
      <c r="R26" s="573"/>
      <c r="S26" s="564"/>
      <c r="T26" s="563"/>
      <c r="U26" s="551"/>
      <c r="V26" s="560"/>
      <c r="W26" s="1234"/>
      <c r="X26" s="501"/>
      <c r="Y26" s="501"/>
      <c r="Z26" s="501"/>
      <c r="AA26" s="501"/>
      <c r="AB26" s="501"/>
      <c r="AC26" s="501"/>
      <c r="AD26" s="501"/>
      <c r="AE26" s="501"/>
      <c r="AF26" s="501"/>
      <c r="AG26" s="501"/>
      <c r="AH26" s="501"/>
    </row>
    <row r="27" spans="1:34" s="475" customFormat="1" ht="15" customHeight="1">
      <c r="A27" s="1215"/>
      <c r="B27" s="1215"/>
      <c r="C27" s="1215"/>
      <c r="D27" s="1215"/>
      <c r="E27" s="1215"/>
      <c r="F27" s="942"/>
      <c r="G27" s="942"/>
      <c r="H27" s="940"/>
      <c r="I27" s="1215"/>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15"/>
      <c r="B28" s="1215"/>
      <c r="C28" s="1215"/>
      <c r="D28" s="1215"/>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15"/>
      <c r="B29" s="1215"/>
      <c r="C29" s="1215"/>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15"/>
      <c r="B30" s="1215"/>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15"/>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8" t="s">
        <v>659</v>
      </c>
      <c r="N34" s="1208"/>
      <c r="O34" s="1208"/>
      <c r="P34" s="1208"/>
      <c r="Q34" s="1208"/>
      <c r="R34" s="1208"/>
      <c r="S34" s="1208"/>
      <c r="T34" s="1208"/>
      <c r="U34" s="1208"/>
      <c r="V34" s="1208"/>
      <c r="W34" s="1208"/>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9" t="s">
        <v>491</v>
      </c>
      <c r="G2" s="1210"/>
      <c r="H2" s="1211"/>
      <c r="I2" s="640"/>
    </row>
    <row r="3" spans="1:20" ht="3" customHeight="1"/>
    <row r="4" spans="1:20" s="570" customFormat="1" ht="11.25">
      <c r="A4" s="590"/>
      <c r="B4" s="590"/>
      <c r="C4" s="590"/>
      <c r="D4" s="590"/>
      <c r="F4" s="1161" t="s">
        <v>454</v>
      </c>
      <c r="G4" s="1161"/>
      <c r="H4" s="1161"/>
      <c r="I4" s="1212"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12"/>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19.11.2021</v>
      </c>
      <c r="I7" s="581" t="s">
        <v>493</v>
      </c>
      <c r="J7" s="615"/>
      <c r="K7" s="590"/>
      <c r="L7" s="590"/>
      <c r="M7" s="590"/>
      <c r="N7" s="590"/>
      <c r="O7" s="590"/>
      <c r="P7" s="590"/>
      <c r="Q7" s="590"/>
      <c r="R7" s="590"/>
      <c r="S7" s="590"/>
      <c r="T7" s="590"/>
    </row>
    <row r="8" spans="1:20" s="570" customFormat="1" ht="45">
      <c r="A8" s="1213">
        <v>1</v>
      </c>
      <c r="B8" s="590"/>
      <c r="C8" s="590"/>
      <c r="D8" s="590"/>
      <c r="F8" s="616" t="str">
        <f>"2." &amp;mergeValue(A8)</f>
        <v>2.1</v>
      </c>
      <c r="G8" s="632" t="s">
        <v>494</v>
      </c>
      <c r="H8" s="604"/>
      <c r="I8" s="581" t="s">
        <v>589</v>
      </c>
      <c r="J8" s="615"/>
      <c r="K8" s="590"/>
      <c r="L8" s="590"/>
      <c r="M8" s="590"/>
      <c r="N8" s="590"/>
      <c r="O8" s="590"/>
      <c r="P8" s="590"/>
      <c r="Q8" s="590"/>
      <c r="R8" s="590"/>
      <c r="S8" s="590"/>
      <c r="T8" s="590"/>
    </row>
    <row r="9" spans="1:20" s="570" customFormat="1" ht="22.5">
      <c r="A9" s="1213"/>
      <c r="B9" s="590"/>
      <c r="C9" s="590"/>
      <c r="D9" s="590"/>
      <c r="F9" s="616" t="str">
        <f>"3." &amp;mergeValue(A9)</f>
        <v>3.1</v>
      </c>
      <c r="G9" s="632" t="s">
        <v>495</v>
      </c>
      <c r="H9" s="604"/>
      <c r="I9" s="581" t="s">
        <v>587</v>
      </c>
      <c r="J9" s="615"/>
      <c r="K9" s="590"/>
      <c r="L9" s="590"/>
      <c r="M9" s="590"/>
      <c r="N9" s="590"/>
      <c r="O9" s="590"/>
      <c r="P9" s="590"/>
      <c r="Q9" s="590"/>
      <c r="R9" s="590"/>
      <c r="S9" s="590"/>
      <c r="T9" s="590"/>
    </row>
    <row r="10" spans="1:20" s="570" customFormat="1" ht="22.5">
      <c r="A10" s="1213"/>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3"/>
      <c r="B11" s="1213">
        <v>1</v>
      </c>
      <c r="C11" s="623"/>
      <c r="D11" s="623"/>
      <c r="F11" s="616" t="str">
        <f>"4."&amp;mergeValue(A11) &amp;"."&amp;mergeValue(B11)</f>
        <v>4.1.1</v>
      </c>
      <c r="G11" s="611" t="s">
        <v>591</v>
      </c>
      <c r="H11" s="604" t="str">
        <f>IF(region_name="","",region_name)</f>
        <v>Псковская область</v>
      </c>
      <c r="I11" s="581" t="s">
        <v>499</v>
      </c>
      <c r="J11" s="615"/>
      <c r="K11" s="590"/>
      <c r="L11" s="590"/>
      <c r="M11" s="590"/>
      <c r="N11" s="590"/>
      <c r="O11" s="590"/>
      <c r="P11" s="590"/>
      <c r="Q11" s="590"/>
      <c r="R11" s="590"/>
      <c r="S11" s="590"/>
      <c r="T11" s="590"/>
    </row>
    <row r="12" spans="1:20" s="570" customFormat="1" ht="22.5">
      <c r="A12" s="1213"/>
      <c r="B12" s="1213"/>
      <c r="C12" s="1213">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3"/>
      <c r="B13" s="1213"/>
      <c r="C13" s="1213"/>
      <c r="D13" s="623">
        <v>1</v>
      </c>
      <c r="F13" s="616" t="str">
        <f>"4."&amp;mergeValue(A13) &amp;"."&amp;mergeValue(B13)&amp;"."&amp;mergeValue(C13)&amp;"."&amp;mergeValue(D13)</f>
        <v>4.1.1.1.1</v>
      </c>
      <c r="G13" s="633" t="s">
        <v>498</v>
      </c>
      <c r="H13" s="604"/>
      <c r="I13" s="1214" t="s">
        <v>590</v>
      </c>
      <c r="J13" s="615"/>
      <c r="K13" s="590"/>
      <c r="L13" s="590"/>
      <c r="M13" s="590"/>
      <c r="N13" s="590"/>
      <c r="O13" s="590"/>
      <c r="P13" s="590"/>
      <c r="Q13" s="590"/>
      <c r="R13" s="590"/>
      <c r="S13" s="590"/>
      <c r="T13" s="590"/>
    </row>
    <row r="14" spans="1:20" s="570" customFormat="1" ht="18.75">
      <c r="A14" s="1213"/>
      <c r="B14" s="1213"/>
      <c r="C14" s="1213"/>
      <c r="D14" s="623"/>
      <c r="F14" s="619"/>
      <c r="G14" s="550" t="s">
        <v>4</v>
      </c>
      <c r="H14" s="624"/>
      <c r="I14" s="1214"/>
      <c r="J14" s="615"/>
      <c r="K14" s="590"/>
      <c r="L14" s="590"/>
      <c r="M14" s="590"/>
      <c r="N14" s="590"/>
      <c r="O14" s="590"/>
      <c r="P14" s="590"/>
      <c r="Q14" s="590"/>
      <c r="R14" s="590"/>
      <c r="S14" s="590"/>
      <c r="T14" s="590"/>
    </row>
    <row r="15" spans="1:20" s="570" customFormat="1" ht="18.75">
      <c r="A15" s="1213"/>
      <c r="B15" s="1213"/>
      <c r="C15" s="623"/>
      <c r="D15" s="623"/>
      <c r="F15" s="634"/>
      <c r="G15" s="577" t="s">
        <v>403</v>
      </c>
      <c r="H15" s="635"/>
      <c r="I15" s="636"/>
      <c r="J15" s="615"/>
      <c r="K15" s="590"/>
      <c r="L15" s="590"/>
      <c r="M15" s="590"/>
      <c r="N15" s="590"/>
      <c r="O15" s="590"/>
      <c r="P15" s="590"/>
      <c r="Q15" s="590"/>
      <c r="R15" s="590"/>
      <c r="S15" s="590"/>
      <c r="T15" s="590"/>
    </row>
    <row r="16" spans="1:20" s="570" customFormat="1" ht="18.75">
      <c r="A16" s="1213"/>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8" t="s">
        <v>592</v>
      </c>
      <c r="H19" s="1208"/>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9" t="s">
        <v>656</v>
      </c>
      <c r="M5" s="1229"/>
      <c r="N5" s="1229"/>
      <c r="O5" s="1229"/>
      <c r="P5" s="1229"/>
      <c r="Q5" s="1229"/>
      <c r="R5" s="1229"/>
      <c r="S5" s="1229"/>
      <c r="T5" s="1229"/>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64" t="str">
        <f>IF(NameOrPr_ch="",IF(NameOrPr="","",NameOrPr),NameOrPr_ch)</f>
        <v>Комитет по тарифам и энергетике Псковской области</v>
      </c>
      <c r="P7" s="1265"/>
      <c r="Q7" s="1265"/>
      <c r="R7" s="1265"/>
      <c r="S7" s="1265"/>
      <c r="T7" s="1266"/>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595</v>
      </c>
      <c r="N8" s="666"/>
      <c r="O8" s="1264" t="str">
        <f>IF(datePr_ch="",IF(datePr="","",datePr),datePr_ch)</f>
        <v>17.11.2021</v>
      </c>
      <c r="P8" s="1265"/>
      <c r="Q8" s="1265"/>
      <c r="R8" s="1265"/>
      <c r="S8" s="1265"/>
      <c r="T8" s="1266"/>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594</v>
      </c>
      <c r="N9" s="666"/>
      <c r="O9" s="1264" t="str">
        <f>IF(numberPr_ch="",IF(numberPr="","",numberPr),numberPr_ch)</f>
        <v>№90-т от 17.11.2021; №253-т от 15.12.2021</v>
      </c>
      <c r="P9" s="1265"/>
      <c r="Q9" s="1265"/>
      <c r="R9" s="1265"/>
      <c r="S9" s="1265"/>
      <c r="T9" s="1266"/>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64" t="str">
        <f>IF(IstPub_ch="",IF(IstPub="","",IstPub),IstPub_ch)</f>
        <v>https://tarif.pskov.ru/deystvuyushchie-tarify/teplosnabzhenie</v>
      </c>
      <c r="P10" s="1265"/>
      <c r="Q10" s="1265"/>
      <c r="R10" s="1265"/>
      <c r="S10" s="1265"/>
      <c r="T10" s="1266"/>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63"/>
      <c r="P12" s="1263"/>
      <c r="Q12" s="1263"/>
      <c r="R12" s="1263"/>
      <c r="S12" s="1263"/>
      <c r="T12" s="1263"/>
      <c r="U12" s="1263"/>
    </row>
    <row r="13" spans="1:34">
      <c r="J13" s="481"/>
      <c r="K13" s="481"/>
      <c r="L13" s="1161" t="s">
        <v>454</v>
      </c>
      <c r="M13" s="1161"/>
      <c r="N13" s="1161"/>
      <c r="O13" s="1161"/>
      <c r="P13" s="1161"/>
      <c r="Q13" s="1161"/>
      <c r="R13" s="1161"/>
      <c r="S13" s="1161"/>
      <c r="T13" s="1161"/>
      <c r="U13" s="1161"/>
      <c r="V13" s="1161"/>
      <c r="W13" s="1161" t="s">
        <v>455</v>
      </c>
    </row>
    <row r="14" spans="1:34" ht="14.25" customHeight="1">
      <c r="J14" s="481"/>
      <c r="K14" s="481"/>
      <c r="L14" s="1242" t="s">
        <v>92</v>
      </c>
      <c r="M14" s="1242" t="s">
        <v>638</v>
      </c>
      <c r="N14" s="521"/>
      <c r="O14" s="1243" t="s">
        <v>640</v>
      </c>
      <c r="P14" s="1244"/>
      <c r="Q14" s="1244"/>
      <c r="R14" s="1244"/>
      <c r="S14" s="1244"/>
      <c r="T14" s="1245"/>
      <c r="U14" s="1226" t="s">
        <v>341</v>
      </c>
      <c r="V14" s="1239" t="s">
        <v>275</v>
      </c>
      <c r="W14" s="1161"/>
    </row>
    <row r="15" spans="1:34" s="523" customFormat="1" ht="14.25" customHeight="1">
      <c r="A15" s="585"/>
      <c r="B15" s="585"/>
      <c r="C15" s="585"/>
      <c r="D15" s="585"/>
      <c r="E15" s="585"/>
      <c r="F15" s="585"/>
      <c r="G15" s="591"/>
      <c r="H15" s="591"/>
      <c r="I15" s="531"/>
      <c r="J15" s="529"/>
      <c r="K15" s="529"/>
      <c r="L15" s="1242"/>
      <c r="M15" s="1242"/>
      <c r="N15" s="521"/>
      <c r="O15" s="1248" t="s">
        <v>771</v>
      </c>
      <c r="P15" s="1246" t="s">
        <v>271</v>
      </c>
      <c r="Q15" s="1247"/>
      <c r="R15" s="1224" t="s">
        <v>653</v>
      </c>
      <c r="S15" s="1224"/>
      <c r="T15" s="1225"/>
      <c r="U15" s="1227"/>
      <c r="V15" s="1240"/>
      <c r="W15" s="1161"/>
      <c r="X15" s="585"/>
      <c r="Y15" s="585"/>
      <c r="Z15" s="585"/>
      <c r="AA15" s="585"/>
      <c r="AB15" s="585"/>
      <c r="AC15" s="585"/>
      <c r="AD15" s="585"/>
      <c r="AE15" s="585"/>
      <c r="AF15" s="585"/>
      <c r="AG15" s="585"/>
      <c r="AH15" s="585"/>
    </row>
    <row r="16" spans="1:34" ht="33.75">
      <c r="J16" s="481"/>
      <c r="K16" s="481"/>
      <c r="L16" s="1242"/>
      <c r="M16" s="1242"/>
      <c r="N16" s="520"/>
      <c r="O16" s="1249"/>
      <c r="P16" s="535" t="s">
        <v>764</v>
      </c>
      <c r="Q16" s="535" t="s">
        <v>765</v>
      </c>
      <c r="R16" s="536" t="s">
        <v>274</v>
      </c>
      <c r="S16" s="1237" t="s">
        <v>273</v>
      </c>
      <c r="T16" s="1238"/>
      <c r="U16" s="1228"/>
      <c r="V16" s="1241"/>
      <c r="W16" s="1161"/>
    </row>
    <row r="17" spans="1:35">
      <c r="J17" s="481"/>
      <c r="K17" s="489">
        <v>1</v>
      </c>
      <c r="L17" s="525" t="s">
        <v>93</v>
      </c>
      <c r="M17" s="525" t="s">
        <v>49</v>
      </c>
      <c r="N17" s="496" t="s">
        <v>49</v>
      </c>
      <c r="O17" s="487">
        <f ca="1">OFFSET(O17,0,-1)+1</f>
        <v>3</v>
      </c>
      <c r="P17" s="487">
        <f ca="1">OFFSET(P17,0,-1)+1</f>
        <v>4</v>
      </c>
      <c r="Q17" s="487">
        <f ca="1">OFFSET(Q17,0,-1)+1</f>
        <v>5</v>
      </c>
      <c r="R17" s="487">
        <f ca="1">OFFSET(R17,0,-1)+1</f>
        <v>6</v>
      </c>
      <c r="S17" s="1231">
        <f ca="1">OFFSET(S17,0,-1)+1</f>
        <v>7</v>
      </c>
      <c r="T17" s="1231"/>
      <c r="U17" s="487">
        <f ca="1">OFFSET(U17,0,-2)+1</f>
        <v>8</v>
      </c>
      <c r="V17" s="651">
        <f ca="1">OFFSET(V17,0,-1)</f>
        <v>8</v>
      </c>
      <c r="W17" s="487">
        <f ca="1">OFFSET(W17,0,-1)+1</f>
        <v>9</v>
      </c>
    </row>
    <row r="18" spans="1:35" ht="22.5">
      <c r="A18" s="1215">
        <v>1</v>
      </c>
      <c r="B18" s="958"/>
      <c r="C18" s="958"/>
      <c r="D18" s="958"/>
      <c r="E18" s="959"/>
      <c r="F18" s="960"/>
      <c r="G18" s="960"/>
      <c r="H18" s="960"/>
      <c r="I18" s="961"/>
      <c r="J18" s="956"/>
      <c r="K18" s="963"/>
      <c r="L18" s="593">
        <f>mergeValue(A18)</f>
        <v>1</v>
      </c>
      <c r="M18" s="641" t="s">
        <v>20</v>
      </c>
      <c r="N18" s="580"/>
      <c r="O18" s="1261"/>
      <c r="P18" s="1261"/>
      <c r="Q18" s="1261"/>
      <c r="R18" s="1261"/>
      <c r="S18" s="1261"/>
      <c r="T18" s="1261"/>
      <c r="U18" s="1261"/>
      <c r="V18" s="1261"/>
      <c r="W18" s="630" t="s">
        <v>657</v>
      </c>
    </row>
    <row r="19" spans="1:35" ht="22.5">
      <c r="A19" s="1215"/>
      <c r="B19" s="1215">
        <v>1</v>
      </c>
      <c r="C19" s="958"/>
      <c r="D19" s="958"/>
      <c r="E19" s="960"/>
      <c r="F19" s="960"/>
      <c r="G19" s="960"/>
      <c r="H19" s="960"/>
      <c r="I19" s="955"/>
      <c r="J19" s="954"/>
      <c r="K19" s="957"/>
      <c r="L19" s="593" t="str">
        <f>mergeValue(A19) &amp;"."&amp; mergeValue(B19)</f>
        <v>1.1</v>
      </c>
      <c r="M19" s="546" t="s">
        <v>16</v>
      </c>
      <c r="N19" s="580"/>
      <c r="O19" s="1261"/>
      <c r="P19" s="1261"/>
      <c r="Q19" s="1261"/>
      <c r="R19" s="1261"/>
      <c r="S19" s="1261"/>
      <c r="T19" s="1261"/>
      <c r="U19" s="1261"/>
      <c r="V19" s="1261"/>
      <c r="W19" s="630" t="s">
        <v>477</v>
      </c>
    </row>
    <row r="20" spans="1:35" ht="22.5">
      <c r="A20" s="1215"/>
      <c r="B20" s="1215"/>
      <c r="C20" s="1215">
        <v>1</v>
      </c>
      <c r="D20" s="958"/>
      <c r="E20" s="960"/>
      <c r="F20" s="960"/>
      <c r="G20" s="960"/>
      <c r="H20" s="960"/>
      <c r="I20" s="962"/>
      <c r="J20" s="954"/>
      <c r="K20" s="957"/>
      <c r="L20" s="593" t="str">
        <f>mergeValue(A20) &amp;"."&amp; mergeValue(B20)&amp;"."&amp; mergeValue(C20)</f>
        <v>1.1.1</v>
      </c>
      <c r="M20" s="547" t="s">
        <v>7</v>
      </c>
      <c r="N20" s="580"/>
      <c r="O20" s="1261"/>
      <c r="P20" s="1261"/>
      <c r="Q20" s="1261"/>
      <c r="R20" s="1261"/>
      <c r="S20" s="1261"/>
      <c r="T20" s="1261"/>
      <c r="U20" s="1261"/>
      <c r="V20" s="1261"/>
      <c r="W20" s="630" t="s">
        <v>632</v>
      </c>
    </row>
    <row r="21" spans="1:35" ht="22.5">
      <c r="A21" s="1215"/>
      <c r="B21" s="1215"/>
      <c r="C21" s="1215"/>
      <c r="D21" s="1215">
        <v>1</v>
      </c>
      <c r="E21" s="960"/>
      <c r="F21" s="960"/>
      <c r="G21" s="960"/>
      <c r="H21" s="960"/>
      <c r="I21" s="962"/>
      <c r="J21" s="954"/>
      <c r="K21" s="957"/>
      <c r="L21" s="593" t="str">
        <f>mergeValue(A21) &amp;"."&amp; mergeValue(B21)&amp;"."&amp; mergeValue(C21)&amp;"."&amp; mergeValue(D21)</f>
        <v>1.1.1.1</v>
      </c>
      <c r="M21" s="548" t="s">
        <v>22</v>
      </c>
      <c r="N21" s="580"/>
      <c r="O21" s="1261"/>
      <c r="P21" s="1261"/>
      <c r="Q21" s="1261"/>
      <c r="R21" s="1261"/>
      <c r="S21" s="1261"/>
      <c r="T21" s="1261"/>
      <c r="U21" s="1261"/>
      <c r="V21" s="1261"/>
      <c r="W21" s="630" t="s">
        <v>633</v>
      </c>
    </row>
    <row r="22" spans="1:35" ht="11.25" hidden="1" customHeight="1">
      <c r="A22" s="1215"/>
      <c r="B22" s="1215"/>
      <c r="C22" s="1215"/>
      <c r="D22" s="1215"/>
      <c r="E22" s="1215">
        <v>1</v>
      </c>
      <c r="F22" s="960"/>
      <c r="G22" s="960"/>
      <c r="H22" s="958">
        <v>1</v>
      </c>
      <c r="I22" s="1215">
        <v>1</v>
      </c>
      <c r="J22" s="960"/>
      <c r="K22" s="965"/>
      <c r="L22" s="593"/>
      <c r="M22" s="554"/>
      <c r="N22" s="581"/>
      <c r="O22" s="631"/>
      <c r="P22" s="631"/>
      <c r="Q22" s="631"/>
      <c r="R22" s="631"/>
      <c r="S22" s="631"/>
      <c r="T22" s="631"/>
      <c r="U22" s="631"/>
      <c r="V22" s="508"/>
      <c r="W22" s="559"/>
    </row>
    <row r="23" spans="1:35" ht="90">
      <c r="A23" s="1215"/>
      <c r="B23" s="1215"/>
      <c r="C23" s="1215"/>
      <c r="D23" s="1215"/>
      <c r="E23" s="1215"/>
      <c r="F23" s="1215">
        <v>1</v>
      </c>
      <c r="G23" s="958"/>
      <c r="H23" s="958"/>
      <c r="I23" s="1215"/>
      <c r="J23" s="1215">
        <v>1</v>
      </c>
      <c r="K23" s="966"/>
      <c r="L23" s="593" t="str">
        <f>mergeValue(A23) &amp;"."&amp; mergeValue(B23)&amp;"."&amp; mergeValue(C23)&amp;"."&amp; mergeValue(D23)&amp;"."&amp;  mergeValue(F23)</f>
        <v>1.1.1.1.1</v>
      </c>
      <c r="M23" s="555" t="s">
        <v>10</v>
      </c>
      <c r="N23" s="581"/>
      <c r="O23" s="1217"/>
      <c r="P23" s="1217"/>
      <c r="Q23" s="1217"/>
      <c r="R23" s="1217"/>
      <c r="S23" s="1217"/>
      <c r="T23" s="1217"/>
      <c r="U23" s="1217"/>
      <c r="V23" s="1217"/>
      <c r="W23" s="630" t="s">
        <v>634</v>
      </c>
      <c r="Y23" s="504" t="str">
        <f>strCheckUnique(Z23:Z26)</f>
        <v/>
      </c>
      <c r="AA23" s="504"/>
    </row>
    <row r="24" spans="1:35" ht="189" customHeight="1">
      <c r="A24" s="1215"/>
      <c r="B24" s="1215"/>
      <c r="C24" s="1215"/>
      <c r="D24" s="1215"/>
      <c r="E24" s="1215"/>
      <c r="F24" s="1215"/>
      <c r="G24" s="958">
        <v>1</v>
      </c>
      <c r="H24" s="958"/>
      <c r="I24" s="1215"/>
      <c r="J24" s="1215"/>
      <c r="K24" s="966">
        <v>1</v>
      </c>
      <c r="L24" s="593" t="str">
        <f>mergeValue(A24) &amp;"."&amp; mergeValue(B24)&amp;"."&amp; mergeValue(C24)&amp;"."&amp; mergeValue(D24)&amp;"."&amp; mergeValue(F24)&amp;"."&amp; mergeValue(G24)</f>
        <v>1.1.1.1.1.1</v>
      </c>
      <c r="M24" s="1069"/>
      <c r="N24" s="586"/>
      <c r="O24" s="562"/>
      <c r="P24" s="562"/>
      <c r="Q24" s="1094"/>
      <c r="R24" s="1250"/>
      <c r="S24" s="1222" t="s">
        <v>84</v>
      </c>
      <c r="T24" s="1250"/>
      <c r="U24" s="1222" t="s">
        <v>85</v>
      </c>
      <c r="V24" s="578"/>
      <c r="W24" s="1232" t="s">
        <v>658</v>
      </c>
      <c r="X24" s="500" t="str">
        <f>strCheckDate(O25:V25)</f>
        <v/>
      </c>
      <c r="Y24" s="504"/>
      <c r="Z24" s="504" t="str">
        <f>IF(M24="","",M24 )</f>
        <v/>
      </c>
      <c r="AA24" s="504"/>
      <c r="AB24" s="504"/>
      <c r="AC24" s="504"/>
    </row>
    <row r="25" spans="1:35" ht="11.25" hidden="1">
      <c r="A25" s="1215"/>
      <c r="B25" s="1215"/>
      <c r="C25" s="1215"/>
      <c r="D25" s="1215"/>
      <c r="E25" s="1215"/>
      <c r="F25" s="1215"/>
      <c r="G25" s="958"/>
      <c r="H25" s="958"/>
      <c r="I25" s="1215"/>
      <c r="J25" s="1215"/>
      <c r="K25" s="966"/>
      <c r="L25" s="600"/>
      <c r="M25" s="646"/>
      <c r="N25" s="586"/>
      <c r="O25" s="562"/>
      <c r="P25" s="562"/>
      <c r="Q25" s="584" t="str">
        <f>R24 &amp; "-" &amp; T24</f>
        <v>-</v>
      </c>
      <c r="R25" s="1221"/>
      <c r="S25" s="1222"/>
      <c r="T25" s="1221"/>
      <c r="U25" s="1222"/>
      <c r="V25" s="578"/>
      <c r="W25" s="1233"/>
    </row>
    <row r="26" spans="1:35" s="475" customFormat="1" ht="15" customHeight="1">
      <c r="A26" s="1215"/>
      <c r="B26" s="1215"/>
      <c r="C26" s="1215"/>
      <c r="D26" s="1215"/>
      <c r="E26" s="1215"/>
      <c r="F26" s="1215"/>
      <c r="G26" s="960"/>
      <c r="H26" s="958"/>
      <c r="I26" s="1215"/>
      <c r="J26" s="1215"/>
      <c r="K26" s="965"/>
      <c r="L26" s="538"/>
      <c r="M26" s="556" t="s">
        <v>25</v>
      </c>
      <c r="N26" s="551"/>
      <c r="O26" s="545"/>
      <c r="P26" s="545"/>
      <c r="Q26" s="545"/>
      <c r="R26" s="573"/>
      <c r="S26" s="564"/>
      <c r="T26" s="563"/>
      <c r="U26" s="551"/>
      <c r="V26" s="560"/>
      <c r="W26" s="1234"/>
      <c r="X26" s="501"/>
      <c r="Y26" s="501"/>
      <c r="Z26" s="501"/>
      <c r="AA26" s="501"/>
      <c r="AB26" s="501"/>
      <c r="AC26" s="501"/>
      <c r="AD26" s="501"/>
      <c r="AE26" s="501"/>
      <c r="AF26" s="501"/>
      <c r="AG26" s="501"/>
      <c r="AH26" s="501"/>
    </row>
    <row r="27" spans="1:35" s="475" customFormat="1" ht="15" customHeight="1">
      <c r="A27" s="1215"/>
      <c r="B27" s="1215"/>
      <c r="C27" s="1215"/>
      <c r="D27" s="1215"/>
      <c r="E27" s="1215"/>
      <c r="F27" s="960"/>
      <c r="G27" s="960"/>
      <c r="H27" s="958"/>
      <c r="I27" s="1215"/>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15"/>
      <c r="B28" s="1215"/>
      <c r="C28" s="1215"/>
      <c r="D28" s="1215"/>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15"/>
      <c r="B29" s="1215"/>
      <c r="C29" s="1215"/>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15"/>
      <c r="B30" s="1215"/>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15"/>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8" t="s">
        <v>659</v>
      </c>
      <c r="N34" s="1208"/>
      <c r="O34" s="1208"/>
      <c r="P34" s="1208"/>
      <c r="Q34" s="1208"/>
      <c r="R34" s="1208"/>
      <c r="S34" s="1208"/>
      <c r="T34" s="1208"/>
      <c r="U34" s="1208"/>
      <c r="V34" s="1208"/>
      <c r="W34" s="1208"/>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09" t="s">
        <v>491</v>
      </c>
      <c r="G2" s="1210"/>
      <c r="H2" s="1211"/>
      <c r="I2" s="434"/>
    </row>
    <row r="3" spans="1:20" ht="3" customHeight="1"/>
    <row r="4" spans="1:20" s="190" customFormat="1" ht="11.25">
      <c r="A4" s="213"/>
      <c r="B4" s="213"/>
      <c r="C4" s="213"/>
      <c r="D4" s="213"/>
      <c r="F4" s="1161" t="s">
        <v>454</v>
      </c>
      <c r="G4" s="1161"/>
      <c r="H4" s="1161"/>
      <c r="I4" s="1212"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12"/>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492</v>
      </c>
      <c r="H7" s="315" t="str">
        <f>IF(dateCh="","",dateCh)</f>
        <v>19.11.2021</v>
      </c>
      <c r="I7" s="196" t="s">
        <v>493</v>
      </c>
      <c r="J7" s="332"/>
      <c r="K7" s="213"/>
      <c r="L7" s="213"/>
      <c r="M7" s="213"/>
      <c r="N7" s="213"/>
      <c r="O7" s="213"/>
      <c r="P7" s="213"/>
      <c r="Q7" s="213"/>
      <c r="R7" s="213"/>
      <c r="S7" s="213"/>
      <c r="T7" s="213"/>
    </row>
    <row r="8" spans="1:20" s="190" customFormat="1" ht="45">
      <c r="A8" s="1213">
        <v>1</v>
      </c>
      <c r="B8" s="213"/>
      <c r="C8" s="213"/>
      <c r="D8" s="213"/>
      <c r="F8" s="333" t="str">
        <f>"2." &amp;mergeValue(A8)</f>
        <v>2.1</v>
      </c>
      <c r="G8" s="415" t="s">
        <v>494</v>
      </c>
      <c r="H8" s="315"/>
      <c r="I8" s="196" t="s">
        <v>589</v>
      </c>
      <c r="J8" s="332"/>
      <c r="K8" s="213"/>
      <c r="L8" s="213"/>
      <c r="M8" s="213"/>
      <c r="N8" s="213"/>
      <c r="O8" s="213"/>
      <c r="P8" s="213"/>
      <c r="Q8" s="213"/>
      <c r="R8" s="213"/>
      <c r="S8" s="213"/>
      <c r="T8" s="213"/>
    </row>
    <row r="9" spans="1:20" s="190" customFormat="1" ht="22.5">
      <c r="A9" s="1213"/>
      <c r="B9" s="213"/>
      <c r="C9" s="213"/>
      <c r="D9" s="213"/>
      <c r="F9" s="333" t="str">
        <f>"3." &amp;mergeValue(A9)</f>
        <v>3.1</v>
      </c>
      <c r="G9" s="415" t="s">
        <v>495</v>
      </c>
      <c r="H9" s="315"/>
      <c r="I9" s="196" t="s">
        <v>587</v>
      </c>
      <c r="J9" s="332"/>
      <c r="K9" s="213"/>
      <c r="L9" s="213"/>
      <c r="M9" s="213"/>
      <c r="N9" s="213"/>
      <c r="O9" s="213"/>
      <c r="P9" s="213"/>
      <c r="Q9" s="213"/>
      <c r="R9" s="213"/>
      <c r="S9" s="213"/>
      <c r="T9" s="213"/>
    </row>
    <row r="10" spans="1:20" s="190" customFormat="1" ht="22.5">
      <c r="A10" s="1213"/>
      <c r="B10" s="213"/>
      <c r="C10" s="213"/>
      <c r="D10" s="213"/>
      <c r="F10" s="333" t="str">
        <f>"4."&amp;mergeValue(A10)</f>
        <v>4.1</v>
      </c>
      <c r="G10" s="415" t="s">
        <v>496</v>
      </c>
      <c r="H10" s="316" t="s">
        <v>458</v>
      </c>
      <c r="I10" s="196"/>
      <c r="J10" s="332"/>
      <c r="K10" s="213"/>
      <c r="L10" s="213"/>
      <c r="M10" s="213"/>
      <c r="N10" s="213"/>
      <c r="O10" s="213"/>
      <c r="P10" s="213"/>
      <c r="Q10" s="213"/>
      <c r="R10" s="213"/>
      <c r="S10" s="213"/>
      <c r="T10" s="213"/>
    </row>
    <row r="11" spans="1:20" s="190" customFormat="1" ht="18.75">
      <c r="A11" s="1213"/>
      <c r="B11" s="1213">
        <v>1</v>
      </c>
      <c r="C11" s="342"/>
      <c r="D11" s="342"/>
      <c r="F11" s="333" t="str">
        <f>"4."&amp;mergeValue(A11) &amp;"."&amp;mergeValue(B11)</f>
        <v>4.1.1</v>
      </c>
      <c r="G11" s="322" t="s">
        <v>591</v>
      </c>
      <c r="H11" s="315" t="str">
        <f>IF(region_name="","",region_name)</f>
        <v>Псковская область</v>
      </c>
      <c r="I11" s="196" t="s">
        <v>499</v>
      </c>
      <c r="J11" s="332"/>
      <c r="K11" s="213"/>
      <c r="L11" s="213"/>
      <c r="M11" s="213"/>
      <c r="N11" s="213"/>
      <c r="O11" s="213"/>
      <c r="P11" s="213"/>
      <c r="Q11" s="213"/>
      <c r="R11" s="213"/>
      <c r="S11" s="213"/>
      <c r="T11" s="213"/>
    </row>
    <row r="12" spans="1:20" s="190" customFormat="1" ht="22.5">
      <c r="A12" s="1213"/>
      <c r="B12" s="1213"/>
      <c r="C12" s="1213">
        <v>1</v>
      </c>
      <c r="D12" s="342"/>
      <c r="F12" s="333" t="str">
        <f>"4."&amp;mergeValue(A12) &amp;"."&amp;mergeValue(B12)&amp;"."&amp;mergeValue(C12)</f>
        <v>4.1.1.1</v>
      </c>
      <c r="G12" s="339" t="s">
        <v>497</v>
      </c>
      <c r="H12" s="315"/>
      <c r="I12" s="196" t="s">
        <v>500</v>
      </c>
      <c r="J12" s="332"/>
      <c r="K12" s="213"/>
      <c r="L12" s="213"/>
      <c r="M12" s="213"/>
      <c r="N12" s="213"/>
      <c r="O12" s="213"/>
      <c r="P12" s="213"/>
      <c r="Q12" s="213"/>
      <c r="R12" s="213"/>
      <c r="S12" s="213"/>
      <c r="T12" s="213"/>
    </row>
    <row r="13" spans="1:20" s="190" customFormat="1" ht="39" customHeight="1">
      <c r="A13" s="1213"/>
      <c r="B13" s="1213"/>
      <c r="C13" s="1213"/>
      <c r="D13" s="342">
        <v>1</v>
      </c>
      <c r="F13" s="333" t="str">
        <f>"4."&amp;mergeValue(A13) &amp;"."&amp;mergeValue(B13)&amp;"."&amp;mergeValue(C13)&amp;"."&amp;mergeValue(D13)</f>
        <v>4.1.1.1.1</v>
      </c>
      <c r="G13" s="418" t="s">
        <v>498</v>
      </c>
      <c r="H13" s="315"/>
      <c r="I13" s="1214" t="s">
        <v>590</v>
      </c>
      <c r="J13" s="332"/>
      <c r="K13" s="213"/>
      <c r="L13" s="213"/>
      <c r="M13" s="213"/>
      <c r="N13" s="213"/>
      <c r="O13" s="213"/>
      <c r="P13" s="213"/>
      <c r="Q13" s="213"/>
      <c r="R13" s="213"/>
      <c r="S13" s="213"/>
      <c r="T13" s="213"/>
    </row>
    <row r="14" spans="1:20" s="190" customFormat="1" ht="18.75">
      <c r="A14" s="1213"/>
      <c r="B14" s="1213"/>
      <c r="C14" s="1213"/>
      <c r="D14" s="342"/>
      <c r="F14" s="336"/>
      <c r="G14" s="150" t="s">
        <v>4</v>
      </c>
      <c r="H14" s="341"/>
      <c r="I14" s="1214"/>
      <c r="J14" s="332"/>
      <c r="K14" s="213"/>
      <c r="L14" s="213"/>
      <c r="M14" s="213"/>
      <c r="N14" s="213"/>
      <c r="O14" s="213"/>
      <c r="P14" s="213"/>
      <c r="Q14" s="213"/>
      <c r="R14" s="213"/>
      <c r="S14" s="213"/>
      <c r="T14" s="213"/>
    </row>
    <row r="15" spans="1:20" s="190" customFormat="1" ht="18.75">
      <c r="A15" s="1213"/>
      <c r="B15" s="1213"/>
      <c r="C15" s="342"/>
      <c r="D15" s="342"/>
      <c r="F15" s="419"/>
      <c r="G15" s="195" t="s">
        <v>403</v>
      </c>
      <c r="H15" s="420"/>
      <c r="I15" s="421"/>
      <c r="J15" s="332"/>
      <c r="K15" s="213"/>
      <c r="L15" s="213"/>
      <c r="M15" s="213"/>
      <c r="N15" s="213"/>
      <c r="O15" s="213"/>
      <c r="P15" s="213"/>
      <c r="Q15" s="213"/>
      <c r="R15" s="213"/>
      <c r="S15" s="213"/>
      <c r="T15" s="213"/>
    </row>
    <row r="16" spans="1:20" s="190" customFormat="1" ht="18.75">
      <c r="A16" s="1213"/>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208" t="s">
        <v>592</v>
      </c>
      <c r="H19" s="1208"/>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9" t="s">
        <v>665</v>
      </c>
      <c r="M5" s="1229"/>
      <c r="N5" s="1229"/>
      <c r="O5" s="1229"/>
      <c r="P5" s="1229"/>
      <c r="Q5" s="1229"/>
      <c r="R5" s="1229"/>
      <c r="S5" s="1229"/>
      <c r="T5" s="1229"/>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64" t="str">
        <f>IF(NameOrPr_ch="",IF(NameOrPr="","",NameOrPr),NameOrPr_ch)</f>
        <v>Комитет по тарифам и энергетике Псковской области</v>
      </c>
      <c r="P7" s="1265"/>
      <c r="Q7" s="1265"/>
      <c r="R7" s="1265"/>
      <c r="S7" s="1265"/>
      <c r="T7" s="1266"/>
      <c r="U7" s="669"/>
      <c r="V7" s="524"/>
      <c r="AC7" s="585"/>
      <c r="AD7" s="585"/>
      <c r="AE7" s="585"/>
      <c r="AF7" s="585"/>
      <c r="AG7" s="585"/>
    </row>
    <row r="8" spans="1:33" s="491" customFormat="1" ht="18.75">
      <c r="A8" s="505"/>
      <c r="B8" s="505"/>
      <c r="C8" s="505"/>
      <c r="D8" s="505"/>
      <c r="E8" s="505"/>
      <c r="F8" s="505"/>
      <c r="G8" s="505"/>
      <c r="H8" s="505"/>
      <c r="L8" s="499"/>
      <c r="M8" s="617" t="s">
        <v>595</v>
      </c>
      <c r="N8" s="666"/>
      <c r="O8" s="1264" t="str">
        <f>IF(datePr_ch="",IF(datePr="","",datePr),datePr_ch)</f>
        <v>17.11.2021</v>
      </c>
      <c r="P8" s="1265"/>
      <c r="Q8" s="1265"/>
      <c r="R8" s="1265"/>
      <c r="S8" s="1265"/>
      <c r="T8" s="1266"/>
      <c r="U8" s="667"/>
      <c r="V8" s="486"/>
      <c r="AC8" s="505"/>
      <c r="AD8" s="505"/>
      <c r="AE8" s="505"/>
      <c r="AF8" s="505"/>
      <c r="AG8" s="505"/>
    </row>
    <row r="9" spans="1:33" s="491" customFormat="1" ht="18.75">
      <c r="A9" s="505"/>
      <c r="B9" s="505"/>
      <c r="C9" s="505"/>
      <c r="D9" s="505"/>
      <c r="E9" s="505"/>
      <c r="F9" s="505"/>
      <c r="G9" s="505"/>
      <c r="H9" s="505"/>
      <c r="L9" s="552"/>
      <c r="M9" s="617" t="s">
        <v>594</v>
      </c>
      <c r="N9" s="666"/>
      <c r="O9" s="1264" t="str">
        <f>IF(numberPr_ch="",IF(numberPr="","",numberPr),numberPr_ch)</f>
        <v>№90-т от 17.11.2021; №253-т от 15.12.2021</v>
      </c>
      <c r="P9" s="1265"/>
      <c r="Q9" s="1265"/>
      <c r="R9" s="1265"/>
      <c r="S9" s="1265"/>
      <c r="T9" s="1266"/>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64" t="str">
        <f>IF(IstPub_ch="",IF(IstPub="","",IstPub),IstPub_ch)</f>
        <v>https://tarif.pskov.ru/deystvuyushchie-tarify/teplosnabzhenie</v>
      </c>
      <c r="P10" s="1265"/>
      <c r="Q10" s="1265"/>
      <c r="R10" s="1265"/>
      <c r="S10" s="1265"/>
      <c r="T10" s="1266"/>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60"/>
      <c r="P12" s="1260"/>
      <c r="Q12" s="1260"/>
      <c r="R12" s="1260"/>
      <c r="S12" s="1260"/>
      <c r="T12" s="1260"/>
      <c r="U12" s="1260"/>
      <c r="V12" s="1260"/>
      <c r="W12" s="1260"/>
      <c r="X12" s="1260"/>
      <c r="Y12" s="1260"/>
      <c r="Z12" s="1260"/>
    </row>
    <row r="13" spans="1:33" ht="14.25" customHeight="1">
      <c r="J13" s="481"/>
      <c r="K13" s="481"/>
      <c r="L13" s="1242" t="s">
        <v>454</v>
      </c>
      <c r="M13" s="1242"/>
      <c r="N13" s="1242"/>
      <c r="O13" s="1242"/>
      <c r="P13" s="1242"/>
      <c r="Q13" s="1242"/>
      <c r="R13" s="1242"/>
      <c r="S13" s="1242"/>
      <c r="T13" s="1242"/>
      <c r="U13" s="1242"/>
      <c r="V13" s="1242"/>
      <c r="W13" s="1242"/>
      <c r="X13" s="1242"/>
      <c r="Y13" s="1242"/>
      <c r="Z13" s="1242"/>
      <c r="AA13" s="1242"/>
      <c r="AB13" s="1161" t="s">
        <v>455</v>
      </c>
    </row>
    <row r="14" spans="1:33" ht="14.25" customHeight="1">
      <c r="J14" s="481"/>
      <c r="K14" s="481"/>
      <c r="L14" s="1242" t="s">
        <v>92</v>
      </c>
      <c r="M14" s="1242" t="s">
        <v>638</v>
      </c>
      <c r="N14" s="578"/>
      <c r="O14" s="1161" t="s">
        <v>640</v>
      </c>
      <c r="P14" s="1161"/>
      <c r="Q14" s="1161"/>
      <c r="R14" s="1161"/>
      <c r="S14" s="1161"/>
      <c r="T14" s="1161"/>
      <c r="U14" s="1161"/>
      <c r="V14" s="1161"/>
      <c r="W14" s="1161"/>
      <c r="X14" s="1161"/>
      <c r="Y14" s="1161"/>
      <c r="Z14" s="1242" t="s">
        <v>341</v>
      </c>
      <c r="AA14" s="1259" t="s">
        <v>275</v>
      </c>
      <c r="AB14" s="1161"/>
    </row>
    <row r="15" spans="1:33" s="523" customFormat="1" ht="14.25" customHeight="1">
      <c r="A15" s="585"/>
      <c r="B15" s="585"/>
      <c r="C15" s="585"/>
      <c r="D15" s="585"/>
      <c r="E15" s="585"/>
      <c r="F15" s="585"/>
      <c r="G15" s="591"/>
      <c r="H15" s="591"/>
      <c r="I15" s="531"/>
      <c r="J15" s="529"/>
      <c r="K15" s="529"/>
      <c r="L15" s="1242"/>
      <c r="M15" s="1242"/>
      <c r="N15" s="578"/>
      <c r="O15" s="1273" t="s">
        <v>666</v>
      </c>
      <c r="P15" s="1273" t="s">
        <v>619</v>
      </c>
      <c r="Q15" s="1273" t="s">
        <v>620</v>
      </c>
      <c r="R15" s="1273" t="s">
        <v>271</v>
      </c>
      <c r="S15" s="1273"/>
      <c r="T15" s="1273" t="s">
        <v>271</v>
      </c>
      <c r="U15" s="1273"/>
      <c r="V15" s="652"/>
      <c r="W15" s="1272" t="s">
        <v>653</v>
      </c>
      <c r="X15" s="1272"/>
      <c r="Y15" s="1272"/>
      <c r="Z15" s="1242"/>
      <c r="AA15" s="1259"/>
      <c r="AB15" s="1161"/>
      <c r="AC15" s="585"/>
      <c r="AD15" s="585"/>
      <c r="AE15" s="585"/>
      <c r="AF15" s="585"/>
      <c r="AG15" s="585"/>
    </row>
    <row r="16" spans="1:33" ht="56.25" customHeight="1">
      <c r="J16" s="481"/>
      <c r="K16" s="481"/>
      <c r="L16" s="1242"/>
      <c r="M16" s="1242"/>
      <c r="N16" s="578"/>
      <c r="O16" s="1273"/>
      <c r="P16" s="1273"/>
      <c r="Q16" s="1273"/>
      <c r="R16" s="535" t="s">
        <v>621</v>
      </c>
      <c r="S16" s="535" t="s">
        <v>622</v>
      </c>
      <c r="T16" s="535" t="s">
        <v>623</v>
      </c>
      <c r="U16" s="535" t="s">
        <v>624</v>
      </c>
      <c r="V16" s="535"/>
      <c r="W16" s="536" t="s">
        <v>274</v>
      </c>
      <c r="X16" s="1269" t="s">
        <v>273</v>
      </c>
      <c r="Y16" s="1269"/>
      <c r="Z16" s="1242"/>
      <c r="AA16" s="1259"/>
      <c r="AB16" s="1161"/>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1">
        <f ca="1">OFFSET(X17,0,-1)+1</f>
        <v>11</v>
      </c>
      <c r="Y17" s="1231"/>
      <c r="Z17" s="487">
        <f ca="1">OFFSET(Z17,0,-2)+1</f>
        <v>12</v>
      </c>
      <c r="AB17" s="487">
        <f ca="1">OFFSET(AB17,0,-2)+1</f>
        <v>13</v>
      </c>
    </row>
    <row r="18" spans="1:33" ht="22.5">
      <c r="A18" s="1215">
        <v>1</v>
      </c>
      <c r="B18" s="1053"/>
      <c r="C18" s="1053"/>
      <c r="D18" s="1053"/>
      <c r="E18" s="1054"/>
      <c r="F18" s="1055"/>
      <c r="G18" s="1053"/>
      <c r="H18" s="1053"/>
      <c r="I18" s="1041"/>
      <c r="J18" s="1046"/>
      <c r="K18" s="1046"/>
      <c r="L18" s="593">
        <f>mergeValue(A18)</f>
        <v>1</v>
      </c>
      <c r="M18" s="641" t="s">
        <v>20</v>
      </c>
      <c r="N18" s="580"/>
      <c r="O18" s="1261"/>
      <c r="P18" s="1261"/>
      <c r="Q18" s="1261"/>
      <c r="R18" s="1261"/>
      <c r="S18" s="1261"/>
      <c r="T18" s="1261"/>
      <c r="U18" s="1261"/>
      <c r="V18" s="1261"/>
      <c r="W18" s="1261"/>
      <c r="X18" s="1261"/>
      <c r="Y18" s="1261"/>
      <c r="Z18" s="1261"/>
      <c r="AA18" s="1261"/>
      <c r="AB18" s="630" t="s">
        <v>476</v>
      </c>
    </row>
    <row r="19" spans="1:33" ht="22.5">
      <c r="A19" s="1215"/>
      <c r="B19" s="1215">
        <v>1</v>
      </c>
      <c r="C19" s="1053"/>
      <c r="D19" s="1053"/>
      <c r="E19" s="1055"/>
      <c r="F19" s="1055"/>
      <c r="G19" s="1053"/>
      <c r="H19" s="1053"/>
      <c r="I19" s="1048"/>
      <c r="J19" s="1043"/>
      <c r="K19" s="1042"/>
      <c r="L19" s="593" t="str">
        <f>mergeValue(A19) &amp;"."&amp; mergeValue(B19)</f>
        <v>1.1</v>
      </c>
      <c r="M19" s="546" t="s">
        <v>16</v>
      </c>
      <c r="N19" s="580"/>
      <c r="O19" s="1261"/>
      <c r="P19" s="1261"/>
      <c r="Q19" s="1261"/>
      <c r="R19" s="1261"/>
      <c r="S19" s="1261"/>
      <c r="T19" s="1261"/>
      <c r="U19" s="1261"/>
      <c r="V19" s="1261"/>
      <c r="W19" s="1261"/>
      <c r="X19" s="1261"/>
      <c r="Y19" s="1261"/>
      <c r="Z19" s="1261"/>
      <c r="AA19" s="1261"/>
      <c r="AB19" s="630" t="s">
        <v>477</v>
      </c>
    </row>
    <row r="20" spans="1:33" ht="22.5">
      <c r="A20" s="1215"/>
      <c r="B20" s="1215"/>
      <c r="C20" s="1215">
        <v>1</v>
      </c>
      <c r="D20" s="1053"/>
      <c r="E20" s="1055"/>
      <c r="F20" s="1055"/>
      <c r="G20" s="1053"/>
      <c r="H20" s="1053"/>
      <c r="I20" s="1048"/>
      <c r="J20" s="1043"/>
      <c r="K20" s="1042"/>
      <c r="L20" s="593" t="str">
        <f>mergeValue(A20) &amp;"."&amp; mergeValue(B20)&amp;"."&amp; mergeValue(C20)</f>
        <v>1.1.1</v>
      </c>
      <c r="M20" s="547" t="s">
        <v>7</v>
      </c>
      <c r="N20" s="580"/>
      <c r="O20" s="1261"/>
      <c r="P20" s="1261"/>
      <c r="Q20" s="1261"/>
      <c r="R20" s="1261"/>
      <c r="S20" s="1261"/>
      <c r="T20" s="1261"/>
      <c r="U20" s="1261"/>
      <c r="V20" s="1261"/>
      <c r="W20" s="1261"/>
      <c r="X20" s="1261"/>
      <c r="Y20" s="1261"/>
      <c r="Z20" s="1261"/>
      <c r="AA20" s="1261"/>
      <c r="AB20" s="630" t="s">
        <v>632</v>
      </c>
    </row>
    <row r="21" spans="1:33" ht="22.5">
      <c r="A21" s="1215"/>
      <c r="B21" s="1215"/>
      <c r="C21" s="1215"/>
      <c r="D21" s="1215">
        <v>1</v>
      </c>
      <c r="E21" s="1055"/>
      <c r="F21" s="1055"/>
      <c r="G21" s="1053"/>
      <c r="H21" s="1053"/>
      <c r="I21" s="1048"/>
      <c r="J21" s="1043"/>
      <c r="K21" s="1042"/>
      <c r="L21" s="593" t="str">
        <f>mergeValue(A21) &amp;"."&amp; mergeValue(B21)&amp;"."&amp; mergeValue(C21)&amp;"."&amp; mergeValue(D21)</f>
        <v>1.1.1.1</v>
      </c>
      <c r="M21" s="548" t="s">
        <v>22</v>
      </c>
      <c r="N21" s="580"/>
      <c r="O21" s="1261"/>
      <c r="P21" s="1261"/>
      <c r="Q21" s="1261"/>
      <c r="R21" s="1261"/>
      <c r="S21" s="1261"/>
      <c r="T21" s="1261"/>
      <c r="U21" s="1261"/>
      <c r="V21" s="1261"/>
      <c r="W21" s="1261"/>
      <c r="X21" s="1261"/>
      <c r="Y21" s="1261"/>
      <c r="Z21" s="1261"/>
      <c r="AA21" s="1261"/>
      <c r="AB21" s="630" t="s">
        <v>633</v>
      </c>
    </row>
    <row r="22" spans="1:33" ht="0.2" customHeight="1">
      <c r="A22" s="1215"/>
      <c r="B22" s="1215"/>
      <c r="C22" s="1215"/>
      <c r="D22" s="1215"/>
      <c r="E22" s="1215">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15"/>
      <c r="B23" s="1215"/>
      <c r="C23" s="1215"/>
      <c r="D23" s="1215"/>
      <c r="E23" s="1215"/>
      <c r="F23" s="1215">
        <v>1</v>
      </c>
      <c r="G23" s="1053"/>
      <c r="H23" s="1053"/>
      <c r="I23" s="1270"/>
      <c r="J23" s="1043"/>
      <c r="K23" s="1042"/>
      <c r="L23" s="593" t="str">
        <f>mergeValue(A23) &amp;"."&amp; mergeValue(B23)&amp;"."&amp; mergeValue(C23)&amp;"."&amp; mergeValue(D23)&amp;"."&amp; mergeValue(F23)</f>
        <v>1.1.1.1.1</v>
      </c>
      <c r="M23" s="555" t="s">
        <v>10</v>
      </c>
      <c r="N23" s="581"/>
      <c r="O23" s="1218"/>
      <c r="P23" s="1219"/>
      <c r="Q23" s="1219"/>
      <c r="R23" s="1219"/>
      <c r="S23" s="1219"/>
      <c r="T23" s="1219"/>
      <c r="U23" s="1219"/>
      <c r="V23" s="1219"/>
      <c r="W23" s="1219"/>
      <c r="X23" s="1219"/>
      <c r="Y23" s="1219"/>
      <c r="Z23" s="1219"/>
      <c r="AA23" s="1220"/>
      <c r="AB23" s="630" t="s">
        <v>634</v>
      </c>
      <c r="AD23" s="504" t="str">
        <f>strCheckUnique(AE23:AE28)</f>
        <v/>
      </c>
      <c r="AF23" s="504"/>
    </row>
    <row r="24" spans="1:33" ht="135">
      <c r="A24" s="1215"/>
      <c r="B24" s="1215"/>
      <c r="C24" s="1215"/>
      <c r="D24" s="1215"/>
      <c r="E24" s="1215"/>
      <c r="F24" s="1215"/>
      <c r="G24" s="1215">
        <v>1</v>
      </c>
      <c r="H24" s="1053"/>
      <c r="I24" s="1270"/>
      <c r="J24" s="1271"/>
      <c r="K24" s="1049"/>
      <c r="L24" s="593" t="str">
        <f>mergeValue(A24) &amp;"."&amp; mergeValue(B24)&amp;"."&amp; mergeValue(C24)&amp;"."&amp; mergeValue(D24)&amp;"."&amp; mergeValue(F24)&amp;"."&amp; mergeValue(G24)</f>
        <v>1.1.1.1.1.1</v>
      </c>
      <c r="M24" s="1069" t="s">
        <v>649</v>
      </c>
      <c r="N24" s="646"/>
      <c r="O24" s="562"/>
      <c r="P24" s="562"/>
      <c r="Q24" s="562"/>
      <c r="R24" s="493"/>
      <c r="S24" s="1095"/>
      <c r="T24" s="493"/>
      <c r="U24" s="1095"/>
      <c r="V24" s="584" t="str">
        <f>W24 &amp; "-" &amp; Y24</f>
        <v>-</v>
      </c>
      <c r="W24" s="1250"/>
      <c r="X24" s="1222" t="s">
        <v>84</v>
      </c>
      <c r="Y24" s="1250"/>
      <c r="Z24" s="1222" t="s">
        <v>85</v>
      </c>
      <c r="AA24" s="537"/>
      <c r="AB24" s="630" t="s">
        <v>667</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15"/>
      <c r="B25" s="1215"/>
      <c r="C25" s="1215"/>
      <c r="D25" s="1215"/>
      <c r="E25" s="1215"/>
      <c r="F25" s="1215"/>
      <c r="G25" s="1215"/>
      <c r="H25" s="1053">
        <v>1</v>
      </c>
      <c r="I25" s="1270"/>
      <c r="J25" s="1271"/>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50"/>
      <c r="X25" s="1222"/>
      <c r="Y25" s="1250"/>
      <c r="Z25" s="1222"/>
      <c r="AA25" s="670"/>
      <c r="AB25" s="1232" t="s">
        <v>668</v>
      </c>
      <c r="AC25" s="500" t="str">
        <f>strCheckDate(O25:AA25)</f>
        <v/>
      </c>
      <c r="AF25" s="504"/>
    </row>
    <row r="26" spans="1:33" ht="14.25" hidden="1" customHeight="1">
      <c r="A26" s="1215"/>
      <c r="B26" s="1215"/>
      <c r="C26" s="1215"/>
      <c r="D26" s="1215"/>
      <c r="E26" s="1215"/>
      <c r="F26" s="1215"/>
      <c r="G26" s="1215"/>
      <c r="H26" s="1053"/>
      <c r="I26" s="1270"/>
      <c r="J26" s="1271"/>
      <c r="K26" s="1049"/>
      <c r="L26" s="600"/>
      <c r="M26" s="646"/>
      <c r="N26" s="646"/>
      <c r="O26" s="562"/>
      <c r="P26" s="493"/>
      <c r="Q26" s="493"/>
      <c r="R26" s="493"/>
      <c r="S26" s="493"/>
      <c r="T26" s="493"/>
      <c r="U26" s="559"/>
      <c r="V26" s="584"/>
      <c r="W26" s="1221"/>
      <c r="X26" s="1222"/>
      <c r="Y26" s="1221"/>
      <c r="Z26" s="1222"/>
      <c r="AA26" s="537"/>
      <c r="AB26" s="1233"/>
      <c r="AF26" s="504">
        <f ca="1">OFFSET(AF26,-1,0)</f>
        <v>0</v>
      </c>
    </row>
    <row r="27" spans="1:33" s="475" customFormat="1" ht="15" customHeight="1">
      <c r="A27" s="1215"/>
      <c r="B27" s="1215"/>
      <c r="C27" s="1215"/>
      <c r="D27" s="1215"/>
      <c r="E27" s="1215"/>
      <c r="F27" s="1215"/>
      <c r="G27" s="1215"/>
      <c r="H27" s="1053"/>
      <c r="I27" s="1270"/>
      <c r="J27" s="1271"/>
      <c r="K27" s="1050"/>
      <c r="L27" s="538"/>
      <c r="M27" s="557" t="s">
        <v>41</v>
      </c>
      <c r="N27" s="551"/>
      <c r="O27" s="545"/>
      <c r="P27" s="545"/>
      <c r="Q27" s="545"/>
      <c r="R27" s="545"/>
      <c r="S27" s="545"/>
      <c r="T27" s="545"/>
      <c r="U27" s="545"/>
      <c r="V27" s="545"/>
      <c r="W27" s="563"/>
      <c r="X27" s="564"/>
      <c r="Y27" s="563"/>
      <c r="Z27" s="551"/>
      <c r="AA27" s="560"/>
      <c r="AB27" s="1234"/>
      <c r="AC27" s="501"/>
      <c r="AD27" s="501"/>
      <c r="AE27" s="501"/>
      <c r="AF27" s="501"/>
      <c r="AG27" s="501"/>
    </row>
    <row r="28" spans="1:33" s="475" customFormat="1" ht="15" customHeight="1">
      <c r="A28" s="1215"/>
      <c r="B28" s="1215"/>
      <c r="C28" s="1215"/>
      <c r="D28" s="1215"/>
      <c r="E28" s="1215"/>
      <c r="F28" s="1215"/>
      <c r="G28" s="1053"/>
      <c r="H28" s="1053"/>
      <c r="I28" s="1270"/>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15"/>
      <c r="B29" s="1215"/>
      <c r="C29" s="1215"/>
      <c r="D29" s="1215"/>
      <c r="E29" s="1215"/>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15"/>
      <c r="B30" s="1215"/>
      <c r="C30" s="1215"/>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15"/>
      <c r="B31" s="1215"/>
      <c r="C31" s="1215"/>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15"/>
      <c r="B32" s="1215"/>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15"/>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8" t="s">
        <v>671</v>
      </c>
      <c r="N36" s="1208"/>
      <c r="O36" s="1208"/>
      <c r="P36" s="1208"/>
      <c r="Q36" s="1208"/>
      <c r="R36" s="1208"/>
      <c r="S36" s="1208"/>
      <c r="T36" s="1208"/>
      <c r="U36" s="1208"/>
      <c r="V36" s="1208"/>
      <c r="W36" s="1208"/>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09" t="s">
        <v>491</v>
      </c>
      <c r="G2" s="1210"/>
      <c r="H2" s="1211"/>
      <c r="I2" s="434"/>
    </row>
    <row r="3" spans="1:20" ht="3" customHeight="1"/>
    <row r="4" spans="1:20" s="190" customFormat="1" ht="11.25">
      <c r="A4" s="213"/>
      <c r="B4" s="213"/>
      <c r="C4" s="213"/>
      <c r="D4" s="213"/>
      <c r="F4" s="1161" t="s">
        <v>454</v>
      </c>
      <c r="G4" s="1161"/>
      <c r="H4" s="1161"/>
      <c r="I4" s="1212"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12"/>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492</v>
      </c>
      <c r="H7" s="315" t="str">
        <f>IF(dateCh="","",dateCh)</f>
        <v>19.11.2021</v>
      </c>
      <c r="I7" s="196" t="s">
        <v>493</v>
      </c>
      <c r="J7" s="332"/>
      <c r="K7" s="213"/>
      <c r="L7" s="213"/>
      <c r="M7" s="213"/>
      <c r="N7" s="213"/>
      <c r="O7" s="213"/>
      <c r="P7" s="213"/>
      <c r="Q7" s="213"/>
      <c r="R7" s="213"/>
      <c r="S7" s="213"/>
      <c r="T7" s="213"/>
    </row>
    <row r="8" spans="1:20" s="190" customFormat="1" ht="45">
      <c r="A8" s="1213">
        <v>1</v>
      </c>
      <c r="B8" s="213"/>
      <c r="C8" s="213"/>
      <c r="D8" s="213"/>
      <c r="F8" s="333" t="str">
        <f>"2." &amp;mergeValue(A8)</f>
        <v>2.1</v>
      </c>
      <c r="G8" s="415" t="s">
        <v>494</v>
      </c>
      <c r="H8" s="315"/>
      <c r="I8" s="196" t="s">
        <v>589</v>
      </c>
      <c r="J8" s="332"/>
      <c r="K8" s="213"/>
      <c r="L8" s="213"/>
      <c r="M8" s="213"/>
      <c r="N8" s="213"/>
      <c r="O8" s="213"/>
      <c r="P8" s="213"/>
      <c r="Q8" s="213"/>
      <c r="R8" s="213"/>
      <c r="S8" s="213"/>
      <c r="T8" s="213"/>
    </row>
    <row r="9" spans="1:20" s="190" customFormat="1" ht="22.5">
      <c r="A9" s="1213"/>
      <c r="B9" s="213"/>
      <c r="C9" s="213"/>
      <c r="D9" s="213"/>
      <c r="F9" s="333" t="str">
        <f>"3." &amp;mergeValue(A9)</f>
        <v>3.1</v>
      </c>
      <c r="G9" s="415" t="s">
        <v>495</v>
      </c>
      <c r="H9" s="315"/>
      <c r="I9" s="196" t="s">
        <v>587</v>
      </c>
      <c r="J9" s="332"/>
      <c r="K9" s="213"/>
      <c r="L9" s="213"/>
      <c r="M9" s="213"/>
      <c r="N9" s="213"/>
      <c r="O9" s="213"/>
      <c r="P9" s="213"/>
      <c r="Q9" s="213"/>
      <c r="R9" s="213"/>
      <c r="S9" s="213"/>
      <c r="T9" s="213"/>
    </row>
    <row r="10" spans="1:20" s="190" customFormat="1" ht="22.5">
      <c r="A10" s="1213"/>
      <c r="B10" s="213"/>
      <c r="C10" s="213"/>
      <c r="D10" s="213"/>
      <c r="F10" s="333" t="str">
        <f>"4."&amp;mergeValue(A10)</f>
        <v>4.1</v>
      </c>
      <c r="G10" s="415" t="s">
        <v>496</v>
      </c>
      <c r="H10" s="316" t="s">
        <v>458</v>
      </c>
      <c r="I10" s="196"/>
      <c r="J10" s="332"/>
      <c r="K10" s="213"/>
      <c r="L10" s="213"/>
      <c r="M10" s="213"/>
      <c r="N10" s="213"/>
      <c r="O10" s="213"/>
      <c r="P10" s="213"/>
      <c r="Q10" s="213"/>
      <c r="R10" s="213"/>
      <c r="S10" s="213"/>
      <c r="T10" s="213"/>
    </row>
    <row r="11" spans="1:20" s="190" customFormat="1" ht="18.75">
      <c r="A11" s="1213"/>
      <c r="B11" s="1213">
        <v>1</v>
      </c>
      <c r="C11" s="342"/>
      <c r="D11" s="342"/>
      <c r="F11" s="333" t="str">
        <f>"4."&amp;mergeValue(A11) &amp;"."&amp;mergeValue(B11)</f>
        <v>4.1.1</v>
      </c>
      <c r="G11" s="322" t="s">
        <v>591</v>
      </c>
      <c r="H11" s="315" t="str">
        <f>IF(region_name="","",region_name)</f>
        <v>Псковская область</v>
      </c>
      <c r="I11" s="196" t="s">
        <v>499</v>
      </c>
      <c r="J11" s="332"/>
      <c r="K11" s="213"/>
      <c r="L11" s="213"/>
      <c r="M11" s="213"/>
      <c r="N11" s="213"/>
      <c r="O11" s="213"/>
      <c r="P11" s="213"/>
      <c r="Q11" s="213"/>
      <c r="R11" s="213"/>
      <c r="S11" s="213"/>
      <c r="T11" s="213"/>
    </row>
    <row r="12" spans="1:20" s="190" customFormat="1" ht="22.5">
      <c r="A12" s="1213"/>
      <c r="B12" s="1213"/>
      <c r="C12" s="1213">
        <v>1</v>
      </c>
      <c r="D12" s="342"/>
      <c r="F12" s="333" t="str">
        <f>"4."&amp;mergeValue(A12) &amp;"."&amp;mergeValue(B12)&amp;"."&amp;mergeValue(C12)</f>
        <v>4.1.1.1</v>
      </c>
      <c r="G12" s="339" t="s">
        <v>497</v>
      </c>
      <c r="H12" s="315"/>
      <c r="I12" s="196" t="s">
        <v>500</v>
      </c>
      <c r="J12" s="332"/>
      <c r="K12" s="213"/>
      <c r="L12" s="213"/>
      <c r="M12" s="213"/>
      <c r="N12" s="213"/>
      <c r="O12" s="213"/>
      <c r="P12" s="213"/>
      <c r="Q12" s="213"/>
      <c r="R12" s="213"/>
      <c r="S12" s="213"/>
      <c r="T12" s="213"/>
    </row>
    <row r="13" spans="1:20" s="190" customFormat="1" ht="39" customHeight="1">
      <c r="A13" s="1213"/>
      <c r="B13" s="1213"/>
      <c r="C13" s="1213"/>
      <c r="D13" s="342">
        <v>1</v>
      </c>
      <c r="F13" s="333" t="str">
        <f>"4."&amp;mergeValue(A13) &amp;"."&amp;mergeValue(B13)&amp;"."&amp;mergeValue(C13)&amp;"."&amp;mergeValue(D13)</f>
        <v>4.1.1.1.1</v>
      </c>
      <c r="G13" s="418" t="s">
        <v>498</v>
      </c>
      <c r="H13" s="315"/>
      <c r="I13" s="1214" t="s">
        <v>590</v>
      </c>
      <c r="J13" s="332"/>
      <c r="K13" s="213"/>
      <c r="L13" s="213"/>
      <c r="M13" s="213"/>
      <c r="N13" s="213"/>
      <c r="O13" s="213"/>
      <c r="P13" s="213"/>
      <c r="Q13" s="213"/>
      <c r="R13" s="213"/>
      <c r="S13" s="213"/>
      <c r="T13" s="213"/>
    </row>
    <row r="14" spans="1:20" s="190" customFormat="1" ht="18.75">
      <c r="A14" s="1213"/>
      <c r="B14" s="1213"/>
      <c r="C14" s="1213"/>
      <c r="D14" s="342"/>
      <c r="F14" s="336"/>
      <c r="G14" s="150" t="s">
        <v>4</v>
      </c>
      <c r="H14" s="341"/>
      <c r="I14" s="1214"/>
      <c r="J14" s="332"/>
      <c r="K14" s="213"/>
      <c r="L14" s="213"/>
      <c r="M14" s="213"/>
      <c r="N14" s="213"/>
      <c r="O14" s="213"/>
      <c r="P14" s="213"/>
      <c r="Q14" s="213"/>
      <c r="R14" s="213"/>
      <c r="S14" s="213"/>
      <c r="T14" s="213"/>
    </row>
    <row r="15" spans="1:20" s="190" customFormat="1" ht="18.75">
      <c r="A15" s="1213"/>
      <c r="B15" s="1213"/>
      <c r="C15" s="342"/>
      <c r="D15" s="342"/>
      <c r="F15" s="336"/>
      <c r="G15" s="149" t="s">
        <v>403</v>
      </c>
      <c r="H15" s="337"/>
      <c r="I15" s="338"/>
      <c r="J15" s="332"/>
      <c r="K15" s="213"/>
      <c r="L15" s="213"/>
      <c r="M15" s="213"/>
      <c r="N15" s="213"/>
      <c r="O15" s="213"/>
      <c r="P15" s="213"/>
      <c r="Q15" s="213"/>
      <c r="R15" s="213"/>
      <c r="S15" s="213"/>
      <c r="T15" s="213"/>
    </row>
    <row r="16" spans="1:20" s="190" customFormat="1" ht="18.75">
      <c r="A16" s="1213"/>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4" customFormat="1" ht="3" customHeight="1">
      <c r="A18" s="325"/>
      <c r="B18" s="325"/>
      <c r="C18" s="325"/>
      <c r="D18" s="325"/>
      <c r="F18" s="323"/>
      <c r="G18" s="416"/>
      <c r="H18" s="417"/>
      <c r="I18" s="225"/>
      <c r="J18" s="325"/>
      <c r="K18" s="325"/>
      <c r="L18" s="325"/>
      <c r="M18" s="325"/>
      <c r="N18" s="325"/>
      <c r="O18" s="325"/>
      <c r="P18" s="325"/>
      <c r="Q18" s="325"/>
      <c r="R18" s="325"/>
      <c r="S18" s="325"/>
      <c r="T18" s="325"/>
    </row>
    <row r="19" spans="1:20" s="324" customFormat="1" ht="15" customHeight="1">
      <c r="A19" s="325"/>
      <c r="B19" s="325"/>
      <c r="C19" s="325"/>
      <c r="D19" s="325"/>
      <c r="F19" s="323"/>
      <c r="G19" s="1208" t="s">
        <v>592</v>
      </c>
      <c r="H19" s="1208"/>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9" t="s">
        <v>673</v>
      </c>
      <c r="M5" s="1229"/>
      <c r="N5" s="1229"/>
      <c r="O5" s="1229"/>
      <c r="P5" s="1229"/>
      <c r="Q5" s="1229"/>
      <c r="R5" s="1229"/>
      <c r="S5" s="1229"/>
      <c r="T5" s="1229"/>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35" t="str">
        <f>IF(NameOrPr_ch="",IF(NameOrPr="","",NameOrPr),NameOrPr_ch)</f>
        <v>Комитет по тарифам и энергетике Псковской области</v>
      </c>
      <c r="O7" s="1235"/>
      <c r="P7" s="1235"/>
      <c r="Q7" s="1235"/>
      <c r="R7" s="1235"/>
      <c r="S7" s="1235"/>
      <c r="T7" s="1235"/>
      <c r="U7" s="669"/>
      <c r="AH7" s="585"/>
      <c r="AI7" s="585"/>
      <c r="AJ7" s="585"/>
      <c r="AK7" s="585"/>
    </row>
    <row r="8" spans="1:37" s="491" customFormat="1" ht="18.75">
      <c r="A8" s="505"/>
      <c r="B8" s="505"/>
      <c r="C8" s="505"/>
      <c r="D8" s="505"/>
      <c r="E8" s="505"/>
      <c r="F8" s="505"/>
      <c r="G8" s="505"/>
      <c r="H8" s="505"/>
      <c r="L8" s="499"/>
      <c r="M8" s="672" t="s">
        <v>595</v>
      </c>
      <c r="N8" s="1235" t="str">
        <f>IF(datePr_ch="",IF(datePr="","",datePr),datePr_ch)</f>
        <v>17.11.2021</v>
      </c>
      <c r="O8" s="1235"/>
      <c r="P8" s="1235"/>
      <c r="Q8" s="1235"/>
      <c r="R8" s="1235"/>
      <c r="S8" s="1235"/>
      <c r="T8" s="1235"/>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594</v>
      </c>
      <c r="N9" s="1235" t="str">
        <f>IF(numberPr_ch="",IF(numberPr="","",numberPr),numberPr_ch)</f>
        <v>№90-т от 17.11.2021; №253-т от 15.12.2021</v>
      </c>
      <c r="O9" s="1235"/>
      <c r="P9" s="1235"/>
      <c r="Q9" s="1235"/>
      <c r="R9" s="1235"/>
      <c r="S9" s="1235"/>
      <c r="T9" s="1235"/>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35" t="str">
        <f>IF(IstPub_ch="",IF(IstPub="","",IstPub),IstPub_ch)</f>
        <v>https://tarif.pskov.ru/deystvuyushchie-tarify/teplosnabzhenie</v>
      </c>
      <c r="O10" s="1235"/>
      <c r="P10" s="1235"/>
      <c r="Q10" s="1235"/>
      <c r="R10" s="1235"/>
      <c r="S10" s="1235"/>
      <c r="T10" s="1235"/>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720</v>
      </c>
      <c r="AA11" s="771" t="s">
        <v>721</v>
      </c>
      <c r="AH11" s="773"/>
      <c r="AI11" s="773"/>
      <c r="AJ11" s="773"/>
      <c r="AK11" s="773"/>
    </row>
    <row r="12" spans="1:37" s="491" customFormat="1" ht="11.25" hidden="1">
      <c r="A12" s="505"/>
      <c r="B12" s="505"/>
      <c r="C12" s="505"/>
      <c r="D12" s="505"/>
      <c r="E12" s="505"/>
      <c r="F12" s="505"/>
      <c r="G12" s="505"/>
      <c r="H12" s="505"/>
      <c r="L12" s="1230"/>
      <c r="M12" s="1230"/>
      <c r="N12" s="566"/>
      <c r="O12" s="1268"/>
      <c r="P12" s="1268"/>
      <c r="Q12" s="1268"/>
      <c r="R12" s="1268"/>
      <c r="S12" s="1268"/>
      <c r="T12" s="1268"/>
      <c r="U12" s="486"/>
      <c r="AE12" s="503" t="s">
        <v>373</v>
      </c>
      <c r="AH12" s="505"/>
      <c r="AI12" s="505"/>
      <c r="AJ12" s="505"/>
      <c r="AK12" s="505"/>
    </row>
    <row r="13" spans="1:37">
      <c r="J13" s="481"/>
      <c r="K13" s="481"/>
      <c r="L13" s="477"/>
      <c r="M13" s="477"/>
      <c r="N13" s="477"/>
      <c r="O13" s="1260"/>
      <c r="P13" s="1260"/>
      <c r="Q13" s="1260"/>
      <c r="R13" s="1260"/>
      <c r="S13" s="1260"/>
      <c r="T13" s="1260"/>
      <c r="U13" s="599"/>
      <c r="Z13" s="1260"/>
      <c r="AA13" s="1260"/>
      <c r="AB13" s="1260"/>
      <c r="AC13" s="1260"/>
      <c r="AD13" s="1260"/>
      <c r="AE13" s="1260"/>
    </row>
    <row r="14" spans="1:37">
      <c r="J14" s="481"/>
      <c r="K14" s="481"/>
      <c r="L14" s="1161" t="s">
        <v>454</v>
      </c>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t="s">
        <v>455</v>
      </c>
    </row>
    <row r="15" spans="1:37" ht="14.25" customHeight="1">
      <c r="J15" s="481"/>
      <c r="K15" s="481"/>
      <c r="L15" s="1242" t="s">
        <v>92</v>
      </c>
      <c r="M15" s="1242" t="s">
        <v>675</v>
      </c>
      <c r="N15" s="1281" t="s">
        <v>627</v>
      </c>
      <c r="O15" s="1281"/>
      <c r="P15" s="1281"/>
      <c r="Q15" s="1281"/>
      <c r="R15" s="1281" t="s">
        <v>628</v>
      </c>
      <c r="S15" s="1281"/>
      <c r="T15" s="1281"/>
      <c r="U15" s="1281"/>
      <c r="V15" s="1281" t="s">
        <v>629</v>
      </c>
      <c r="W15" s="1281"/>
      <c r="X15" s="1281"/>
      <c r="Y15" s="1281"/>
      <c r="Z15" s="1242" t="s">
        <v>640</v>
      </c>
      <c r="AA15" s="1242"/>
      <c r="AB15" s="1242"/>
      <c r="AC15" s="1242"/>
      <c r="AD15" s="1242"/>
      <c r="AE15" s="1242" t="s">
        <v>341</v>
      </c>
      <c r="AF15" s="1259" t="s">
        <v>275</v>
      </c>
      <c r="AG15" s="1161"/>
    </row>
    <row r="16" spans="1:37" s="523" customFormat="1" ht="27.75" customHeight="1">
      <c r="A16" s="585"/>
      <c r="B16" s="585"/>
      <c r="C16" s="585"/>
      <c r="D16" s="585"/>
      <c r="E16" s="585"/>
      <c r="F16" s="585"/>
      <c r="G16" s="591"/>
      <c r="H16" s="591"/>
      <c r="I16" s="531"/>
      <c r="J16" s="529"/>
      <c r="K16" s="529"/>
      <c r="L16" s="1242"/>
      <c r="M16" s="1242"/>
      <c r="N16" s="1281"/>
      <c r="O16" s="1281"/>
      <c r="P16" s="1281"/>
      <c r="Q16" s="1281"/>
      <c r="R16" s="1281"/>
      <c r="S16" s="1281"/>
      <c r="T16" s="1281"/>
      <c r="U16" s="1281"/>
      <c r="V16" s="1281"/>
      <c r="W16" s="1281"/>
      <c r="X16" s="1281"/>
      <c r="Y16" s="1281"/>
      <c r="Z16" s="1161" t="s">
        <v>678</v>
      </c>
      <c r="AA16" s="1161"/>
      <c r="AB16" s="1161" t="s">
        <v>653</v>
      </c>
      <c r="AC16" s="1161"/>
      <c r="AD16" s="1161"/>
      <c r="AE16" s="1242"/>
      <c r="AF16" s="1259"/>
      <c r="AG16" s="1161"/>
      <c r="AH16" s="585"/>
      <c r="AI16" s="585"/>
      <c r="AJ16" s="585"/>
      <c r="AK16" s="585"/>
    </row>
    <row r="17" spans="1:37" ht="14.25" customHeight="1">
      <c r="J17" s="481"/>
      <c r="K17" s="481"/>
      <c r="L17" s="1242"/>
      <c r="M17" s="1242"/>
      <c r="N17" s="1281"/>
      <c r="O17" s="1281"/>
      <c r="P17" s="1281"/>
      <c r="Q17" s="1281"/>
      <c r="R17" s="1281"/>
      <c r="S17" s="1281"/>
      <c r="T17" s="1281"/>
      <c r="U17" s="1281"/>
      <c r="V17" s="1281"/>
      <c r="W17" s="1281"/>
      <c r="X17" s="1281"/>
      <c r="Y17" s="1281"/>
      <c r="Z17" s="534" t="s">
        <v>676</v>
      </c>
      <c r="AA17" s="534" t="s">
        <v>677</v>
      </c>
      <c r="AB17" s="536" t="s">
        <v>274</v>
      </c>
      <c r="AC17" s="1269" t="s">
        <v>273</v>
      </c>
      <c r="AD17" s="1269"/>
      <c r="AE17" s="1242"/>
      <c r="AF17" s="1259"/>
      <c r="AG17" s="1161"/>
    </row>
    <row r="18" spans="1:37">
      <c r="J18" s="481"/>
      <c r="K18" s="489">
        <v>1</v>
      </c>
      <c r="L18" s="478" t="s">
        <v>93</v>
      </c>
      <c r="M18" s="478" t="s">
        <v>49</v>
      </c>
      <c r="N18" s="1274">
        <f ca="1">OFFSET(N18,0,-1)+1</f>
        <v>3</v>
      </c>
      <c r="O18" s="1274"/>
      <c r="P18" s="1274"/>
      <c r="Q18" s="1274"/>
      <c r="R18" s="1274">
        <f ca="1">OFFSET(N18,0,0)+1</f>
        <v>4</v>
      </c>
      <c r="S18" s="1274"/>
      <c r="T18" s="1274"/>
      <c r="U18" s="1274"/>
      <c r="V18" s="674"/>
      <c r="W18" s="674"/>
      <c r="X18" s="674"/>
      <c r="Y18" s="675">
        <f ca="1">OFFSET(R18,0,0)+1</f>
        <v>5</v>
      </c>
      <c r="Z18" s="487">
        <f ca="1">OFFSET(Z18,0,-1)+1</f>
        <v>6</v>
      </c>
      <c r="AA18" s="487">
        <f ca="1">OFFSET(AA18,0,-1)+1</f>
        <v>7</v>
      </c>
      <c r="AB18" s="487">
        <f ca="1">OFFSET(AB18,0,-1)+1</f>
        <v>8</v>
      </c>
      <c r="AC18" s="1274">
        <f ca="1">OFFSET(AC18,0,-1)+1</f>
        <v>9</v>
      </c>
      <c r="AD18" s="1274"/>
      <c r="AE18" s="487">
        <f ca="1">OFFSET(AE18,0,-2)+1</f>
        <v>10</v>
      </c>
      <c r="AF18" s="523"/>
      <c r="AG18" s="487">
        <f ca="1">OFFSET(AG18,0,-2)+1</f>
        <v>11</v>
      </c>
    </row>
    <row r="19" spans="1:37" ht="22.5">
      <c r="A19" s="1215">
        <v>1</v>
      </c>
      <c r="B19" s="1015"/>
      <c r="C19" s="1015"/>
      <c r="D19" s="1015"/>
      <c r="E19" s="1015"/>
      <c r="F19" s="1008"/>
      <c r="G19" s="1014"/>
      <c r="H19" s="1014"/>
      <c r="I19" s="996"/>
      <c r="J19" s="995"/>
      <c r="K19" s="995"/>
      <c r="L19" s="593">
        <f>mergeValue(A19)</f>
        <v>1</v>
      </c>
      <c r="M19" s="641" t="s">
        <v>20</v>
      </c>
      <c r="N19" s="1275"/>
      <c r="O19" s="1275"/>
      <c r="P19" s="1275"/>
      <c r="Q19" s="1275"/>
      <c r="R19" s="1275"/>
      <c r="S19" s="1275"/>
      <c r="T19" s="1275"/>
      <c r="U19" s="1275"/>
      <c r="V19" s="1275"/>
      <c r="W19" s="1275"/>
      <c r="X19" s="1275"/>
      <c r="Y19" s="1275"/>
      <c r="Z19" s="1275"/>
      <c r="AA19" s="1275"/>
      <c r="AB19" s="1275"/>
      <c r="AC19" s="1275"/>
      <c r="AD19" s="1275"/>
      <c r="AE19" s="1275"/>
      <c r="AF19" s="1275"/>
      <c r="AG19" s="581" t="s">
        <v>476</v>
      </c>
    </row>
    <row r="20" spans="1:37" ht="22.5">
      <c r="A20" s="1215"/>
      <c r="B20" s="1215">
        <v>1</v>
      </c>
      <c r="C20" s="1015"/>
      <c r="D20" s="1015"/>
      <c r="E20" s="1015"/>
      <c r="F20" s="1008"/>
      <c r="G20" s="1017"/>
      <c r="H20" s="1018"/>
      <c r="I20" s="997"/>
      <c r="J20" s="992"/>
      <c r="K20" s="990"/>
      <c r="L20" s="593" t="str">
        <f>mergeValue(A20) &amp;"."&amp; mergeValue(B20)</f>
        <v>1.1</v>
      </c>
      <c r="M20" s="546" t="s">
        <v>16</v>
      </c>
      <c r="N20" s="1276"/>
      <c r="O20" s="1276"/>
      <c r="P20" s="1276"/>
      <c r="Q20" s="1276"/>
      <c r="R20" s="1276"/>
      <c r="S20" s="1276"/>
      <c r="T20" s="1276"/>
      <c r="U20" s="1276"/>
      <c r="V20" s="1276"/>
      <c r="W20" s="1276"/>
      <c r="X20" s="1276"/>
      <c r="Y20" s="1276"/>
      <c r="Z20" s="1276"/>
      <c r="AA20" s="1276"/>
      <c r="AB20" s="1276"/>
      <c r="AC20" s="1276"/>
      <c r="AD20" s="1276"/>
      <c r="AE20" s="1276"/>
      <c r="AF20" s="1276"/>
      <c r="AG20" s="581" t="s">
        <v>477</v>
      </c>
    </row>
    <row r="21" spans="1:37" ht="22.5">
      <c r="A21" s="1215"/>
      <c r="B21" s="1215"/>
      <c r="C21" s="1215">
        <v>1</v>
      </c>
      <c r="D21" s="1015"/>
      <c r="E21" s="1015"/>
      <c r="F21" s="1008"/>
      <c r="G21" s="1017"/>
      <c r="H21" s="1018"/>
      <c r="I21" s="997"/>
      <c r="J21" s="992"/>
      <c r="K21" s="990"/>
      <c r="L21" s="593" t="str">
        <f>mergeValue(A21) &amp;"."&amp; mergeValue(B21)&amp;"."&amp; mergeValue(C21)</f>
        <v>1.1.1</v>
      </c>
      <c r="M21" s="547" t="s">
        <v>7</v>
      </c>
      <c r="N21" s="1276"/>
      <c r="O21" s="1276"/>
      <c r="P21" s="1276"/>
      <c r="Q21" s="1276"/>
      <c r="R21" s="1276"/>
      <c r="S21" s="1276"/>
      <c r="T21" s="1276"/>
      <c r="U21" s="1276"/>
      <c r="V21" s="1276"/>
      <c r="W21" s="1276"/>
      <c r="X21" s="1276"/>
      <c r="Y21" s="1276"/>
      <c r="Z21" s="1276"/>
      <c r="AA21" s="1276"/>
      <c r="AB21" s="1276"/>
      <c r="AC21" s="1276"/>
      <c r="AD21" s="1276"/>
      <c r="AE21" s="1276"/>
      <c r="AF21" s="1276"/>
      <c r="AG21" s="581" t="s">
        <v>632</v>
      </c>
    </row>
    <row r="22" spans="1:37" ht="15" customHeight="1">
      <c r="A22" s="1215"/>
      <c r="B22" s="1215"/>
      <c r="C22" s="1215"/>
      <c r="D22" s="1215">
        <v>1</v>
      </c>
      <c r="E22" s="1015"/>
      <c r="F22" s="1008"/>
      <c r="G22" s="1017"/>
      <c r="H22" s="1018"/>
      <c r="I22" s="997"/>
      <c r="J22" s="992"/>
      <c r="K22" s="990"/>
      <c r="L22" s="593" t="str">
        <f>mergeValue(A22) &amp;"."&amp; mergeValue(B22)&amp;"."&amp; mergeValue(C22)&amp;"."&amp; mergeValue(D22)</f>
        <v>1.1.1.1</v>
      </c>
      <c r="M22" s="548" t="s">
        <v>22</v>
      </c>
      <c r="N22" s="1276"/>
      <c r="O22" s="1276"/>
      <c r="P22" s="1276"/>
      <c r="Q22" s="1276"/>
      <c r="R22" s="1276"/>
      <c r="S22" s="1276"/>
      <c r="T22" s="1276"/>
      <c r="U22" s="1276"/>
      <c r="V22" s="1276"/>
      <c r="W22" s="1276"/>
      <c r="X22" s="1276"/>
      <c r="Y22" s="1276"/>
      <c r="Z22" s="1276"/>
      <c r="AA22" s="1276"/>
      <c r="AB22" s="1276"/>
      <c r="AC22" s="1276"/>
      <c r="AD22" s="1276"/>
      <c r="AE22" s="1276"/>
      <c r="AF22" s="1276"/>
      <c r="AG22" s="581" t="s">
        <v>679</v>
      </c>
    </row>
    <row r="23" spans="1:37" ht="20.100000000000001" customHeight="1">
      <c r="A23" s="1215"/>
      <c r="B23" s="1215"/>
      <c r="C23" s="1215"/>
      <c r="D23" s="1215"/>
      <c r="E23" s="1215">
        <v>1</v>
      </c>
      <c r="F23" s="1008"/>
      <c r="G23" s="1017"/>
      <c r="H23" s="1018"/>
      <c r="I23" s="1019"/>
      <c r="J23" s="1009"/>
      <c r="K23" s="1165"/>
      <c r="L23" s="1279" t="str">
        <f>mergeValue(A23) &amp;"."&amp; mergeValue(B23)&amp;"."&amp; mergeValue(C23)&amp;"."&amp; mergeValue(D23)&amp;"."&amp; mergeValue(E23)</f>
        <v>1.1.1.1.1</v>
      </c>
      <c r="M23" s="1280"/>
      <c r="N23" s="1222" t="s">
        <v>85</v>
      </c>
      <c r="O23" s="1287"/>
      <c r="P23" s="1285">
        <v>1</v>
      </c>
      <c r="Q23" s="1277"/>
      <c r="R23" s="1222" t="s">
        <v>85</v>
      </c>
      <c r="S23" s="1287"/>
      <c r="T23" s="1285">
        <v>1</v>
      </c>
      <c r="U23" s="1277"/>
      <c r="V23" s="1222" t="s">
        <v>85</v>
      </c>
      <c r="W23" s="561"/>
      <c r="X23" s="539">
        <v>1</v>
      </c>
      <c r="Y23" s="1096"/>
      <c r="Z23" s="671"/>
      <c r="AA23" s="671"/>
      <c r="AB23" s="1250"/>
      <c r="AC23" s="1222" t="s">
        <v>84</v>
      </c>
      <c r="AD23" s="1250"/>
      <c r="AE23" s="1222" t="s">
        <v>85</v>
      </c>
      <c r="AF23" s="578"/>
      <c r="AG23" s="1282" t="s">
        <v>680</v>
      </c>
      <c r="AH23" s="500" t="str">
        <f>strCheckDate(Z24:AF24)</f>
        <v/>
      </c>
      <c r="AI23" s="504" t="str">
        <f>IF(AND(COUNTIF(AJ18:AJ27,AJ23)&gt;1,AJ23&lt;&gt;""),"ErrUnique:HasDoubleConn","")</f>
        <v/>
      </c>
      <c r="AJ23" s="504"/>
      <c r="AK23" s="504"/>
    </row>
    <row r="24" spans="1:37" ht="20.100000000000001" customHeight="1">
      <c r="A24" s="1215"/>
      <c r="B24" s="1215"/>
      <c r="C24" s="1215"/>
      <c r="D24" s="1215"/>
      <c r="E24" s="1215"/>
      <c r="F24" s="1008"/>
      <c r="G24" s="1017"/>
      <c r="H24" s="1018"/>
      <c r="I24" s="1019"/>
      <c r="J24" s="1009"/>
      <c r="K24" s="1165"/>
      <c r="L24" s="1279"/>
      <c r="M24" s="1280"/>
      <c r="N24" s="1222"/>
      <c r="O24" s="1287"/>
      <c r="P24" s="1285"/>
      <c r="Q24" s="1286"/>
      <c r="R24" s="1222"/>
      <c r="S24" s="1287"/>
      <c r="T24" s="1285"/>
      <c r="U24" s="1278"/>
      <c r="V24" s="1222"/>
      <c r="W24" s="601"/>
      <c r="X24" s="565"/>
      <c r="Y24" s="565"/>
      <c r="Z24" s="572"/>
      <c r="AA24" s="603" t="str">
        <f>AB23 &amp; "-" &amp; AD23</f>
        <v>-</v>
      </c>
      <c r="AB24" s="1221"/>
      <c r="AC24" s="1222"/>
      <c r="AD24" s="1221"/>
      <c r="AE24" s="1222"/>
      <c r="AF24" s="673"/>
      <c r="AG24" s="1283"/>
      <c r="AI24" s="504"/>
      <c r="AJ24" s="504"/>
      <c r="AK24" s="504"/>
    </row>
    <row r="25" spans="1:37" ht="20.100000000000001" customHeight="1">
      <c r="A25" s="1215"/>
      <c r="B25" s="1215"/>
      <c r="C25" s="1215"/>
      <c r="D25" s="1215"/>
      <c r="E25" s="1215"/>
      <c r="F25" s="1008"/>
      <c r="G25" s="1017"/>
      <c r="H25" s="1018"/>
      <c r="I25" s="1019"/>
      <c r="J25" s="1009"/>
      <c r="K25" s="1165"/>
      <c r="L25" s="1279"/>
      <c r="M25" s="1280"/>
      <c r="N25" s="1222"/>
      <c r="O25" s="1287"/>
      <c r="P25" s="1285"/>
      <c r="Q25" s="1278"/>
      <c r="R25" s="1222"/>
      <c r="S25" s="602"/>
      <c r="T25" s="558"/>
      <c r="U25" s="565"/>
      <c r="V25" s="571"/>
      <c r="W25" s="571"/>
      <c r="X25" s="571"/>
      <c r="Y25" s="571"/>
      <c r="Z25" s="572"/>
      <c r="AA25" s="572"/>
      <c r="AB25" s="573"/>
      <c r="AC25" s="564"/>
      <c r="AD25" s="564"/>
      <c r="AE25" s="573"/>
      <c r="AF25" s="564"/>
      <c r="AG25" s="1283"/>
      <c r="AI25" s="504"/>
      <c r="AJ25" s="504"/>
      <c r="AK25" s="504"/>
    </row>
    <row r="26" spans="1:37" ht="20.100000000000001" customHeight="1">
      <c r="A26" s="1215"/>
      <c r="B26" s="1215"/>
      <c r="C26" s="1215"/>
      <c r="D26" s="1215"/>
      <c r="E26" s="1215"/>
      <c r="F26" s="1008"/>
      <c r="G26" s="1017"/>
      <c r="H26" s="1018"/>
      <c r="I26" s="1019"/>
      <c r="J26" s="1009"/>
      <c r="K26" s="1165"/>
      <c r="L26" s="1279"/>
      <c r="M26" s="1280"/>
      <c r="N26" s="1222"/>
      <c r="O26" s="574"/>
      <c r="P26" s="576"/>
      <c r="Q26" s="575"/>
      <c r="R26" s="571"/>
      <c r="S26" s="571"/>
      <c r="T26" s="571"/>
      <c r="U26" s="571"/>
      <c r="V26" s="571"/>
      <c r="W26" s="571"/>
      <c r="X26" s="571"/>
      <c r="Y26" s="571"/>
      <c r="Z26" s="572"/>
      <c r="AA26" s="572"/>
      <c r="AB26" s="573"/>
      <c r="AC26" s="564"/>
      <c r="AD26" s="564"/>
      <c r="AE26" s="573"/>
      <c r="AF26" s="564"/>
      <c r="AG26" s="1283"/>
      <c r="AI26" s="504"/>
      <c r="AJ26" s="504"/>
      <c r="AK26" s="504"/>
    </row>
    <row r="27" spans="1:37" s="475" customFormat="1" ht="15" customHeight="1">
      <c r="A27" s="1215"/>
      <c r="B27" s="1215"/>
      <c r="C27" s="1215"/>
      <c r="D27" s="1215"/>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84"/>
      <c r="AH27" s="501"/>
      <c r="AI27" s="501"/>
      <c r="AJ27" s="212"/>
      <c r="AK27" s="212"/>
    </row>
    <row r="28" spans="1:37" s="475" customFormat="1" ht="15" customHeight="1">
      <c r="A28" s="1215"/>
      <c r="B28" s="1215"/>
      <c r="C28" s="1215"/>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2"/>
      <c r="AK28" s="212"/>
    </row>
    <row r="29" spans="1:37" s="475" customFormat="1" ht="15" customHeight="1">
      <c r="A29" s="1215"/>
      <c r="B29" s="1215"/>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15"/>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8" t="s">
        <v>681</v>
      </c>
      <c r="N33" s="1208"/>
      <c r="O33" s="1208"/>
      <c r="P33" s="1208"/>
      <c r="Q33" s="1208"/>
      <c r="R33" s="1208"/>
      <c r="S33" s="1208"/>
      <c r="T33" s="1208"/>
      <c r="U33" s="1208"/>
      <c r="V33" s="1208"/>
      <c r="W33" s="1208"/>
      <c r="X33" s="1208"/>
      <c r="Y33" s="1208"/>
      <c r="Z33" s="1208"/>
      <c r="AA33" s="1208"/>
      <c r="AB33" s="1208"/>
      <c r="AC33" s="1208"/>
      <c r="AD33" s="1208"/>
      <c r="AE33" s="1208"/>
      <c r="AF33" s="1208"/>
      <c r="AG33" s="1208"/>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sheetPr codeName="Instruction">
    <tabColor rgb="FFCCCCFF"/>
  </sheetPr>
  <dimension ref="A1:AG113"/>
  <sheetViews>
    <sheetView showGridLines="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str">
        <f>"Код отчёта: " &amp; GetCode()</f>
        <v>Код отчёта: FAS.JKH.OPEN.INFO.PRICE.WARM</v>
      </c>
      <c r="C2" s="1138"/>
      <c r="D2" s="1138"/>
      <c r="E2" s="1138"/>
      <c r="F2" s="1138"/>
      <c r="G2" s="1138"/>
      <c r="Q2" s="230"/>
      <c r="R2" s="230"/>
      <c r="S2" s="230"/>
      <c r="T2" s="230"/>
      <c r="U2" s="230"/>
      <c r="V2" s="230"/>
      <c r="W2" s="230"/>
    </row>
    <row r="3" spans="1:27" ht="18" customHeight="1">
      <c r="B3" s="1139" t="str">
        <f>"Версия " &amp; GetVersion()</f>
        <v>Версия 1.0.2</v>
      </c>
      <c r="C3" s="1139"/>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768</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0" t="s">
        <v>588</v>
      </c>
      <c r="F7" s="1140"/>
      <c r="G7" s="1140"/>
      <c r="H7" s="1140"/>
      <c r="I7" s="1140"/>
      <c r="J7" s="1140"/>
      <c r="K7" s="1140"/>
      <c r="L7" s="1140"/>
      <c r="M7" s="1140"/>
      <c r="N7" s="1140"/>
      <c r="O7" s="1140"/>
      <c r="P7" s="1140"/>
      <c r="Q7" s="1140"/>
      <c r="R7" s="1140"/>
      <c r="S7" s="1140"/>
      <c r="T7" s="1140"/>
      <c r="U7" s="1140"/>
      <c r="V7" s="1140"/>
      <c r="W7" s="1140"/>
      <c r="X7" s="1140"/>
      <c r="Y7" s="59"/>
    </row>
    <row r="8" spans="1:27" ht="15"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586</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0"/>
      <c r="W58" s="230"/>
      <c r="X58" s="230"/>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48"/>
      <c r="V70" s="448"/>
      <c r="W70" s="448"/>
      <c r="X70" s="448"/>
      <c r="Y70" s="59"/>
    </row>
    <row r="71" spans="1:25" ht="15" hidden="1">
      <c r="A71" s="43"/>
      <c r="B71" s="78"/>
      <c r="C71" s="77"/>
      <c r="D71" s="61"/>
      <c r="E71" s="1133" t="s">
        <v>585</v>
      </c>
      <c r="F71" s="1133"/>
      <c r="G71" s="1133"/>
      <c r="H71" s="1133"/>
      <c r="I71" s="1133"/>
      <c r="J71" s="1133"/>
      <c r="K71" s="1133"/>
      <c r="L71" s="1133"/>
      <c r="M71" s="1133"/>
      <c r="N71" s="1133"/>
      <c r="O71" s="1133"/>
      <c r="P71" s="1133"/>
      <c r="Q71" s="1133"/>
      <c r="R71" s="1133"/>
      <c r="S71" s="1133"/>
      <c r="T71" s="1133"/>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0"/>
      <c r="W81" s="230"/>
      <c r="X81" s="230"/>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30.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09" t="s">
        <v>491</v>
      </c>
      <c r="G2" s="1210"/>
      <c r="H2" s="1211"/>
      <c r="I2" s="434"/>
    </row>
    <row r="3" spans="1:20" ht="3" customHeight="1"/>
    <row r="4" spans="1:20" s="190" customFormat="1" ht="11.25">
      <c r="A4" s="213"/>
      <c r="B4" s="213"/>
      <c r="C4" s="213"/>
      <c r="D4" s="213"/>
      <c r="F4" s="1161" t="s">
        <v>454</v>
      </c>
      <c r="G4" s="1161"/>
      <c r="H4" s="1161"/>
      <c r="I4" s="1212"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12"/>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492</v>
      </c>
      <c r="H7" s="315" t="str">
        <f>IF(dateCh="","",dateCh)</f>
        <v>19.11.2021</v>
      </c>
      <c r="I7" s="196" t="s">
        <v>493</v>
      </c>
      <c r="J7" s="332"/>
      <c r="K7" s="213"/>
      <c r="L7" s="213"/>
      <c r="M7" s="213"/>
      <c r="N7" s="213"/>
      <c r="O7" s="213"/>
      <c r="P7" s="213"/>
      <c r="Q7" s="213"/>
      <c r="R7" s="213"/>
      <c r="S7" s="213"/>
      <c r="T7" s="213"/>
    </row>
    <row r="8" spans="1:20" s="190" customFormat="1" ht="45">
      <c r="A8" s="1213">
        <v>1</v>
      </c>
      <c r="B8" s="213"/>
      <c r="C8" s="213"/>
      <c r="D8" s="213"/>
      <c r="F8" s="333" t="str">
        <f>"2." &amp;mergeValue(A8)</f>
        <v>2.1</v>
      </c>
      <c r="G8" s="415" t="s">
        <v>494</v>
      </c>
      <c r="H8" s="315"/>
      <c r="I8" s="196" t="s">
        <v>589</v>
      </c>
      <c r="J8" s="332"/>
      <c r="K8" s="213"/>
      <c r="L8" s="213"/>
      <c r="M8" s="213"/>
      <c r="N8" s="213"/>
      <c r="O8" s="213"/>
      <c r="P8" s="213"/>
      <c r="Q8" s="213"/>
      <c r="R8" s="213"/>
      <c r="S8" s="213"/>
      <c r="T8" s="213"/>
    </row>
    <row r="9" spans="1:20" s="190" customFormat="1" ht="22.5">
      <c r="A9" s="1213"/>
      <c r="B9" s="213"/>
      <c r="C9" s="213"/>
      <c r="D9" s="213"/>
      <c r="F9" s="333" t="str">
        <f>"3." &amp;mergeValue(A9)</f>
        <v>3.1</v>
      </c>
      <c r="G9" s="415" t="s">
        <v>495</v>
      </c>
      <c r="H9" s="315"/>
      <c r="I9" s="196" t="s">
        <v>587</v>
      </c>
      <c r="J9" s="332"/>
      <c r="K9" s="213"/>
      <c r="L9" s="213"/>
      <c r="M9" s="213"/>
      <c r="N9" s="213"/>
      <c r="O9" s="213"/>
      <c r="P9" s="213"/>
      <c r="Q9" s="213"/>
      <c r="R9" s="213"/>
      <c r="S9" s="213"/>
      <c r="T9" s="213"/>
    </row>
    <row r="10" spans="1:20" s="190" customFormat="1" ht="22.5">
      <c r="A10" s="1213"/>
      <c r="B10" s="213"/>
      <c r="C10" s="213"/>
      <c r="D10" s="213"/>
      <c r="F10" s="333" t="str">
        <f>"4."&amp;mergeValue(A10)</f>
        <v>4.1</v>
      </c>
      <c r="G10" s="415" t="s">
        <v>496</v>
      </c>
      <c r="H10" s="316" t="s">
        <v>458</v>
      </c>
      <c r="I10" s="196"/>
      <c r="J10" s="332"/>
      <c r="K10" s="213"/>
      <c r="L10" s="213"/>
      <c r="M10" s="213"/>
      <c r="N10" s="213"/>
      <c r="O10" s="213"/>
      <c r="P10" s="213"/>
      <c r="Q10" s="213"/>
      <c r="R10" s="213"/>
      <c r="S10" s="213"/>
      <c r="T10" s="213"/>
    </row>
    <row r="11" spans="1:20" s="190" customFormat="1" ht="18.75">
      <c r="A11" s="1213"/>
      <c r="B11" s="1213">
        <v>1</v>
      </c>
      <c r="C11" s="342"/>
      <c r="D11" s="342"/>
      <c r="F11" s="333" t="str">
        <f>"4."&amp;mergeValue(A11) &amp;"."&amp;mergeValue(B11)</f>
        <v>4.1.1</v>
      </c>
      <c r="G11" s="322" t="s">
        <v>591</v>
      </c>
      <c r="H11" s="315" t="str">
        <f>IF(region_name="","",region_name)</f>
        <v>Псковская область</v>
      </c>
      <c r="I11" s="196" t="s">
        <v>499</v>
      </c>
      <c r="J11" s="332"/>
      <c r="K11" s="213"/>
      <c r="L11" s="213"/>
      <c r="M11" s="213"/>
      <c r="N11" s="213"/>
      <c r="O11" s="213"/>
      <c r="P11" s="213"/>
      <c r="Q11" s="213"/>
      <c r="R11" s="213"/>
      <c r="S11" s="213"/>
      <c r="T11" s="213"/>
    </row>
    <row r="12" spans="1:20" s="190" customFormat="1" ht="22.5">
      <c r="A12" s="1213"/>
      <c r="B12" s="1213"/>
      <c r="C12" s="1213">
        <v>1</v>
      </c>
      <c r="D12" s="342"/>
      <c r="F12" s="333" t="str">
        <f>"4."&amp;mergeValue(A12) &amp;"."&amp;mergeValue(B12)&amp;"."&amp;mergeValue(C12)</f>
        <v>4.1.1.1</v>
      </c>
      <c r="G12" s="339" t="s">
        <v>497</v>
      </c>
      <c r="H12" s="315"/>
      <c r="I12" s="196" t="s">
        <v>500</v>
      </c>
      <c r="J12" s="332"/>
      <c r="K12" s="213"/>
      <c r="L12" s="213"/>
      <c r="M12" s="213"/>
      <c r="N12" s="213"/>
      <c r="O12" s="213"/>
      <c r="P12" s="213"/>
      <c r="Q12" s="213"/>
      <c r="R12" s="213"/>
      <c r="S12" s="213"/>
      <c r="T12" s="213"/>
    </row>
    <row r="13" spans="1:20" s="190" customFormat="1" ht="39" customHeight="1">
      <c r="A13" s="1213"/>
      <c r="B13" s="1213"/>
      <c r="C13" s="1213"/>
      <c r="D13" s="342">
        <v>1</v>
      </c>
      <c r="F13" s="333" t="str">
        <f>"4."&amp;mergeValue(A13) &amp;"."&amp;mergeValue(B13)&amp;"."&amp;mergeValue(C13)&amp;"."&amp;mergeValue(D13)</f>
        <v>4.1.1.1.1</v>
      </c>
      <c r="G13" s="418" t="s">
        <v>498</v>
      </c>
      <c r="H13" s="315"/>
      <c r="I13" s="1214" t="s">
        <v>590</v>
      </c>
      <c r="J13" s="332"/>
      <c r="K13" s="213"/>
      <c r="L13" s="213"/>
      <c r="M13" s="213"/>
      <c r="N13" s="213"/>
      <c r="O13" s="213"/>
      <c r="P13" s="213"/>
      <c r="Q13" s="213"/>
      <c r="R13" s="213"/>
      <c r="S13" s="213"/>
      <c r="T13" s="213"/>
    </row>
    <row r="14" spans="1:20" s="190" customFormat="1" ht="18.75">
      <c r="A14" s="1213"/>
      <c r="B14" s="1213"/>
      <c r="C14" s="1213"/>
      <c r="D14" s="342"/>
      <c r="F14" s="336"/>
      <c r="G14" s="150" t="s">
        <v>4</v>
      </c>
      <c r="H14" s="341"/>
      <c r="I14" s="1214"/>
      <c r="J14" s="332"/>
      <c r="K14" s="213"/>
      <c r="L14" s="213"/>
      <c r="M14" s="213"/>
      <c r="N14" s="213"/>
      <c r="O14" s="213"/>
      <c r="P14" s="213"/>
      <c r="Q14" s="213"/>
      <c r="R14" s="213"/>
      <c r="S14" s="213"/>
      <c r="T14" s="213"/>
    </row>
    <row r="15" spans="1:20" s="190" customFormat="1" ht="18.75">
      <c r="A15" s="1213"/>
      <c r="B15" s="1213"/>
      <c r="C15" s="342"/>
      <c r="D15" s="342"/>
      <c r="F15" s="419"/>
      <c r="G15" s="195" t="s">
        <v>403</v>
      </c>
      <c r="H15" s="420"/>
      <c r="I15" s="421"/>
      <c r="J15" s="332"/>
      <c r="K15" s="213"/>
      <c r="L15" s="213"/>
      <c r="M15" s="213"/>
      <c r="N15" s="213"/>
      <c r="O15" s="213"/>
      <c r="P15" s="213"/>
      <c r="Q15" s="213"/>
      <c r="R15" s="213"/>
      <c r="S15" s="213"/>
      <c r="T15" s="213"/>
    </row>
    <row r="16" spans="1:20" s="190" customFormat="1" ht="18.75">
      <c r="A16" s="1213"/>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208" t="s">
        <v>592</v>
      </c>
      <c r="H19" s="1208"/>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9" t="s">
        <v>685</v>
      </c>
      <c r="M5" s="1229"/>
      <c r="N5" s="1229"/>
      <c r="O5" s="1229"/>
      <c r="P5" s="1229"/>
      <c r="Q5" s="1229"/>
      <c r="R5" s="1229"/>
      <c r="S5" s="1229"/>
      <c r="T5" s="1229"/>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64" t="str">
        <f>IF(NameOrPr_ch="",IF(NameOrPr="","",NameOrPr),NameOrPr_ch)</f>
        <v>Комитет по тарифам и энергетике Псковской области</v>
      </c>
      <c r="P7" s="1265"/>
      <c r="Q7" s="1265"/>
      <c r="R7" s="1265"/>
      <c r="S7" s="1265"/>
      <c r="T7" s="1266"/>
      <c r="U7" s="667"/>
      <c r="Y7" s="1013"/>
      <c r="Z7" s="505"/>
      <c r="AA7" s="505"/>
      <c r="AB7" s="505"/>
      <c r="AC7" s="505"/>
    </row>
    <row r="8" spans="1:29" s="570" customFormat="1" ht="18.75">
      <c r="A8" s="590"/>
      <c r="B8" s="590"/>
      <c r="C8" s="590"/>
      <c r="D8" s="590"/>
      <c r="E8" s="590"/>
      <c r="F8" s="590"/>
      <c r="G8" s="590"/>
      <c r="H8" s="590"/>
      <c r="L8" s="499"/>
      <c r="M8" s="617" t="s">
        <v>595</v>
      </c>
      <c r="N8" s="666"/>
      <c r="O8" s="1264" t="str">
        <f>IF(datePr_ch="",IF(datePr="","",datePr),datePr_ch)</f>
        <v>17.11.2021</v>
      </c>
      <c r="P8" s="1265"/>
      <c r="Q8" s="1265"/>
      <c r="R8" s="1265"/>
      <c r="S8" s="1265"/>
      <c r="T8" s="1266"/>
      <c r="U8" s="667"/>
      <c r="Y8" s="1013"/>
      <c r="Z8" s="590"/>
      <c r="AA8" s="590"/>
      <c r="AB8" s="590"/>
      <c r="AC8" s="590"/>
    </row>
    <row r="9" spans="1:29" s="491" customFormat="1" ht="18.75">
      <c r="A9" s="505"/>
      <c r="B9" s="505"/>
      <c r="C9" s="505"/>
      <c r="D9" s="505"/>
      <c r="E9" s="505"/>
      <c r="F9" s="505"/>
      <c r="G9" s="505"/>
      <c r="H9" s="505"/>
      <c r="L9" s="552"/>
      <c r="M9" s="617" t="s">
        <v>594</v>
      </c>
      <c r="N9" s="666"/>
      <c r="O9" s="1264" t="str">
        <f>IF(numberPr_ch="",IF(numberPr="","",numberPr),numberPr_ch)</f>
        <v>№90-т от 17.11.2021; №253-т от 15.12.2021</v>
      </c>
      <c r="P9" s="1265"/>
      <c r="Q9" s="1265"/>
      <c r="R9" s="1265"/>
      <c r="S9" s="1265"/>
      <c r="T9" s="1266"/>
      <c r="U9" s="667"/>
      <c r="Y9" s="1013"/>
      <c r="Z9" s="505"/>
      <c r="AA9" s="505"/>
      <c r="AB9" s="505"/>
      <c r="AC9" s="505"/>
    </row>
    <row r="10" spans="1:29" s="491" customFormat="1" ht="18.75">
      <c r="A10" s="505"/>
      <c r="B10" s="505"/>
      <c r="C10" s="505"/>
      <c r="D10" s="505"/>
      <c r="E10" s="505"/>
      <c r="F10" s="505"/>
      <c r="G10" s="505"/>
      <c r="H10" s="505"/>
      <c r="L10" s="552"/>
      <c r="M10" s="617" t="s">
        <v>501</v>
      </c>
      <c r="N10" s="666"/>
      <c r="O10" s="1264" t="str">
        <f>IF(IstPub_ch="",IF(IstPub="","",IstPub),IstPub_ch)</f>
        <v>https://tarif.pskov.ru/deystvuyushchie-tarify/teplosnabzhenie</v>
      </c>
      <c r="P10" s="1265"/>
      <c r="Q10" s="1265"/>
      <c r="R10" s="1265"/>
      <c r="S10" s="1265"/>
      <c r="T10" s="1266"/>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720</v>
      </c>
      <c r="R11" s="771" t="s">
        <v>721</v>
      </c>
      <c r="S11" s="749"/>
      <c r="T11" s="749"/>
      <c r="U11" s="667"/>
      <c r="Y11" s="773"/>
      <c r="Z11" s="614"/>
      <c r="AA11" s="614"/>
      <c r="AB11" s="614"/>
      <c r="AC11" s="614"/>
    </row>
    <row r="12" spans="1:29" s="491" customFormat="1" ht="11.25" hidden="1">
      <c r="A12" s="505"/>
      <c r="B12" s="505"/>
      <c r="C12" s="505"/>
      <c r="D12" s="505"/>
      <c r="E12" s="505"/>
      <c r="F12" s="505"/>
      <c r="G12" s="505"/>
      <c r="H12" s="505"/>
      <c r="L12" s="1230"/>
      <c r="M12" s="1230"/>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60"/>
      <c r="R13" s="1260"/>
      <c r="S13" s="1260"/>
      <c r="T13" s="1260"/>
      <c r="U13" s="1260"/>
      <c r="V13" s="1260"/>
    </row>
    <row r="14" spans="1:29">
      <c r="J14" s="481"/>
      <c r="K14" s="481"/>
      <c r="L14" s="1161" t="s">
        <v>454</v>
      </c>
      <c r="M14" s="1161"/>
      <c r="N14" s="1161"/>
      <c r="O14" s="1161"/>
      <c r="P14" s="1161"/>
      <c r="Q14" s="1161"/>
      <c r="R14" s="1161"/>
      <c r="S14" s="1161"/>
      <c r="T14" s="1161"/>
      <c r="U14" s="1161"/>
      <c r="V14" s="1161"/>
      <c r="W14" s="1161"/>
      <c r="X14" s="1161" t="s">
        <v>455</v>
      </c>
    </row>
    <row r="15" spans="1:29" ht="14.25" customHeight="1">
      <c r="J15" s="481"/>
      <c r="K15" s="481"/>
      <c r="L15" s="1242" t="s">
        <v>92</v>
      </c>
      <c r="M15" s="1242" t="s">
        <v>625</v>
      </c>
      <c r="N15" s="534"/>
      <c r="O15" s="1242" t="s">
        <v>626</v>
      </c>
      <c r="P15" s="1281" t="s">
        <v>627</v>
      </c>
      <c r="Q15" s="1281" t="s">
        <v>640</v>
      </c>
      <c r="R15" s="1281"/>
      <c r="S15" s="1281"/>
      <c r="T15" s="1281"/>
      <c r="U15" s="1281"/>
      <c r="V15" s="1242" t="s">
        <v>341</v>
      </c>
      <c r="W15" s="1259" t="s">
        <v>275</v>
      </c>
      <c r="X15" s="1161"/>
    </row>
    <row r="16" spans="1:29" s="523" customFormat="1" ht="25.5" customHeight="1">
      <c r="A16" s="585"/>
      <c r="B16" s="585"/>
      <c r="C16" s="585"/>
      <c r="D16" s="585"/>
      <c r="E16" s="585"/>
      <c r="F16" s="585"/>
      <c r="G16" s="591"/>
      <c r="H16" s="591"/>
      <c r="I16" s="531"/>
      <c r="J16" s="529"/>
      <c r="K16" s="529"/>
      <c r="L16" s="1242"/>
      <c r="M16" s="1242"/>
      <c r="N16" s="534"/>
      <c r="O16" s="1242"/>
      <c r="P16" s="1281"/>
      <c r="Q16" s="1281" t="s">
        <v>678</v>
      </c>
      <c r="R16" s="1281"/>
      <c r="S16" s="1272" t="s">
        <v>653</v>
      </c>
      <c r="T16" s="1272"/>
      <c r="U16" s="1272"/>
      <c r="V16" s="1242"/>
      <c r="W16" s="1259"/>
      <c r="X16" s="1161"/>
      <c r="Y16" s="1008"/>
      <c r="Z16" s="585"/>
      <c r="AA16" s="585"/>
      <c r="AB16" s="585"/>
      <c r="AC16" s="585"/>
    </row>
    <row r="17" spans="1:29" ht="14.25" customHeight="1">
      <c r="J17" s="481"/>
      <c r="K17" s="481"/>
      <c r="L17" s="1242"/>
      <c r="M17" s="1242"/>
      <c r="N17" s="534"/>
      <c r="O17" s="1242"/>
      <c r="P17" s="1281"/>
      <c r="Q17" s="534" t="s">
        <v>676</v>
      </c>
      <c r="R17" s="534" t="s">
        <v>677</v>
      </c>
      <c r="S17" s="536" t="s">
        <v>274</v>
      </c>
      <c r="T17" s="1269" t="s">
        <v>273</v>
      </c>
      <c r="U17" s="1269"/>
      <c r="V17" s="1242"/>
      <c r="W17" s="1259"/>
      <c r="X17" s="1161"/>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4">
        <f t="shared" ca="1" si="0"/>
        <v>8</v>
      </c>
      <c r="U18" s="1274"/>
      <c r="V18" s="487">
        <f ca="1">OFFSET(V18,0,-2)+1</f>
        <v>9</v>
      </c>
      <c r="W18" s="523"/>
      <c r="X18" s="487">
        <f ca="1">OFFSET(X18,0,-2)+1</f>
        <v>10</v>
      </c>
    </row>
    <row r="19" spans="1:29" ht="22.5">
      <c r="A19" s="1215">
        <v>1</v>
      </c>
      <c r="B19" s="980"/>
      <c r="C19" s="980"/>
      <c r="D19" s="980"/>
      <c r="E19" s="980"/>
      <c r="F19" s="980"/>
      <c r="G19" s="981"/>
      <c r="H19" s="981"/>
      <c r="I19" s="983"/>
      <c r="J19" s="975"/>
      <c r="K19" s="975"/>
      <c r="L19" s="593">
        <f>mergeValue(A19)</f>
        <v>1</v>
      </c>
      <c r="M19" s="641" t="s">
        <v>20</v>
      </c>
      <c r="N19" s="580"/>
      <c r="O19" s="1261"/>
      <c r="P19" s="1261"/>
      <c r="Q19" s="1261"/>
      <c r="R19" s="1261"/>
      <c r="S19" s="1261"/>
      <c r="T19" s="1261"/>
      <c r="U19" s="1261"/>
      <c r="V19" s="1261"/>
      <c r="W19" s="1261"/>
      <c r="X19" s="581" t="s">
        <v>476</v>
      </c>
    </row>
    <row r="20" spans="1:29" ht="22.5">
      <c r="A20" s="1215"/>
      <c r="B20" s="1215">
        <v>1</v>
      </c>
      <c r="C20" s="980"/>
      <c r="D20" s="980"/>
      <c r="E20" s="980"/>
      <c r="F20" s="980"/>
      <c r="G20" s="985"/>
      <c r="H20" s="982"/>
      <c r="I20" s="987"/>
      <c r="J20" s="972"/>
      <c r="K20" s="971"/>
      <c r="L20" s="593" t="str">
        <f>mergeValue(A20) &amp;"."&amp; mergeValue(B20)</f>
        <v>1.1</v>
      </c>
      <c r="M20" s="546" t="s">
        <v>16</v>
      </c>
      <c r="N20" s="580"/>
      <c r="O20" s="1261"/>
      <c r="P20" s="1261"/>
      <c r="Q20" s="1261"/>
      <c r="R20" s="1261"/>
      <c r="S20" s="1261"/>
      <c r="T20" s="1261"/>
      <c r="U20" s="1261"/>
      <c r="V20" s="1261"/>
      <c r="W20" s="1261"/>
      <c r="X20" s="581" t="s">
        <v>477</v>
      </c>
    </row>
    <row r="21" spans="1:29" ht="22.5">
      <c r="A21" s="1215"/>
      <c r="B21" s="1215"/>
      <c r="C21" s="1215">
        <v>1</v>
      </c>
      <c r="D21" s="980"/>
      <c r="E21" s="980"/>
      <c r="F21" s="980"/>
      <c r="G21" s="985"/>
      <c r="H21" s="982"/>
      <c r="I21" s="988"/>
      <c r="J21" s="972"/>
      <c r="K21" s="971"/>
      <c r="L21" s="593" t="str">
        <f>mergeValue(A21) &amp;"."&amp; mergeValue(B21)&amp;"."&amp; mergeValue(C21)</f>
        <v>1.1.1</v>
      </c>
      <c r="M21" s="547" t="s">
        <v>7</v>
      </c>
      <c r="N21" s="580"/>
      <c r="O21" s="1261"/>
      <c r="P21" s="1261"/>
      <c r="Q21" s="1261"/>
      <c r="R21" s="1261"/>
      <c r="S21" s="1261"/>
      <c r="T21" s="1261"/>
      <c r="U21" s="1261"/>
      <c r="V21" s="1261"/>
      <c r="W21" s="1261"/>
      <c r="X21" s="581" t="s">
        <v>632</v>
      </c>
    </row>
    <row r="22" spans="1:29">
      <c r="A22" s="1215"/>
      <c r="B22" s="1215"/>
      <c r="C22" s="1215"/>
      <c r="D22" s="1215">
        <v>1</v>
      </c>
      <c r="E22" s="980"/>
      <c r="F22" s="980"/>
      <c r="G22" s="985"/>
      <c r="H22" s="982"/>
      <c r="I22" s="988"/>
      <c r="J22" s="986"/>
      <c r="K22" s="971"/>
      <c r="L22" s="593" t="str">
        <f>mergeValue(A22) &amp;"."&amp; mergeValue(B22)&amp;"."&amp; mergeValue(C22)&amp;"."&amp; mergeValue(D22)</f>
        <v>1.1.1.1</v>
      </c>
      <c r="M22" s="548" t="s">
        <v>22</v>
      </c>
      <c r="N22" s="580"/>
      <c r="O22" s="1261"/>
      <c r="P22" s="1261"/>
      <c r="Q22" s="1261"/>
      <c r="R22" s="1261"/>
      <c r="S22" s="1261"/>
      <c r="T22" s="1261"/>
      <c r="U22" s="1261"/>
      <c r="V22" s="1261"/>
      <c r="W22" s="1261"/>
      <c r="X22" s="1020" t="s">
        <v>686</v>
      </c>
    </row>
    <row r="23" spans="1:29" ht="42.95" customHeight="1">
      <c r="A23" s="1215"/>
      <c r="B23" s="1215"/>
      <c r="C23" s="1215"/>
      <c r="D23" s="1215"/>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32" t="s">
        <v>687</v>
      </c>
      <c r="Y23" s="1008" t="str">
        <f>strCheckDateTwo(N23:W23)</f>
        <v/>
      </c>
    </row>
    <row r="24" spans="1:29" hidden="1">
      <c r="A24" s="1215"/>
      <c r="B24" s="1215"/>
      <c r="C24" s="1215"/>
      <c r="D24" s="1215"/>
      <c r="E24" s="980"/>
      <c r="F24" s="980"/>
      <c r="G24" s="985"/>
      <c r="H24" s="982"/>
      <c r="I24" s="988"/>
      <c r="J24" s="986"/>
      <c r="K24" s="976"/>
      <c r="L24" s="631"/>
      <c r="M24" s="561"/>
      <c r="N24" s="646"/>
      <c r="O24" s="646"/>
      <c r="P24" s="646"/>
      <c r="Q24" s="646"/>
      <c r="R24" s="584" t="str">
        <f>S23 &amp; "-" &amp; U23</f>
        <v>-</v>
      </c>
      <c r="S24" s="512"/>
      <c r="T24" s="586"/>
      <c r="U24" s="512"/>
      <c r="V24" s="646"/>
      <c r="W24" s="838"/>
      <c r="X24" s="1233"/>
    </row>
    <row r="25" spans="1:29" ht="15" customHeight="1">
      <c r="A25" s="1215"/>
      <c r="B25" s="1215"/>
      <c r="C25" s="1215"/>
      <c r="D25" s="1215"/>
      <c r="E25" s="980"/>
      <c r="F25" s="980"/>
      <c r="G25" s="985"/>
      <c r="H25" s="982"/>
      <c r="I25" s="988"/>
      <c r="J25" s="986"/>
      <c r="K25" s="976"/>
      <c r="L25" s="538"/>
      <c r="M25" s="551" t="s">
        <v>5</v>
      </c>
      <c r="N25" s="549"/>
      <c r="O25" s="545"/>
      <c r="P25" s="545"/>
      <c r="Q25" s="545"/>
      <c r="R25" s="545"/>
      <c r="S25" s="573"/>
      <c r="T25" s="564"/>
      <c r="U25" s="563"/>
      <c r="V25" s="549"/>
      <c r="W25" s="549"/>
      <c r="X25" s="1234"/>
    </row>
    <row r="26" spans="1:29" s="475" customFormat="1" ht="15" customHeight="1">
      <c r="A26" s="1215"/>
      <c r="B26" s="1215"/>
      <c r="C26" s="1215"/>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15"/>
      <c r="B27" s="1215"/>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15"/>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8" t="s">
        <v>688</v>
      </c>
      <c r="N31" s="1208"/>
      <c r="O31" s="1208"/>
      <c r="P31" s="1208"/>
      <c r="Q31" s="1208"/>
      <c r="R31" s="1208"/>
      <c r="S31" s="1208"/>
      <c r="T31" s="1208"/>
      <c r="U31" s="1208"/>
      <c r="V31" s="1208"/>
      <c r="W31" s="1208"/>
      <c r="X31" s="1208"/>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sheetPr codeName="List05_11">
    <tabColor theme="0" tint="-0.249977111117893"/>
  </sheetPr>
  <dimension ref="A1:T27"/>
  <sheetViews>
    <sheetView showGridLines="0" topLeftCell="E1" zoomScale="80" zoomScaleNormal="80" workbookViewId="0">
      <selection activeCell="F2" sqref="F2:H2"/>
    </sheetView>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09" t="s">
        <v>491</v>
      </c>
      <c r="G2" s="1210"/>
      <c r="H2" s="1211"/>
      <c r="I2" s="434"/>
    </row>
    <row r="3" spans="1:20" ht="3" customHeight="1"/>
    <row r="4" spans="1:20" s="190" customFormat="1" ht="11.25">
      <c r="A4" s="213"/>
      <c r="B4" s="213"/>
      <c r="C4" s="213"/>
      <c r="D4" s="213"/>
      <c r="F4" s="1161" t="s">
        <v>454</v>
      </c>
      <c r="G4" s="1161"/>
      <c r="H4" s="1161"/>
      <c r="I4" s="1212"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12"/>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492</v>
      </c>
      <c r="H7" s="315" t="str">
        <f>IF(dateCh="","",dateCh)</f>
        <v>19.11.2021</v>
      </c>
      <c r="I7" s="196" t="s">
        <v>493</v>
      </c>
      <c r="J7" s="332"/>
      <c r="K7" s="213"/>
      <c r="L7" s="213"/>
      <c r="M7" s="213"/>
      <c r="N7" s="213"/>
      <c r="O7" s="213"/>
      <c r="P7" s="213"/>
      <c r="Q7" s="213"/>
      <c r="R7" s="213"/>
      <c r="S7" s="213"/>
      <c r="T7" s="213"/>
    </row>
    <row r="8" spans="1:20" s="190" customFormat="1" ht="45">
      <c r="A8" s="1213">
        <v>1</v>
      </c>
      <c r="B8" s="213"/>
      <c r="C8" s="213"/>
      <c r="D8" s="213"/>
      <c r="F8" s="333" t="str">
        <f>"2." &amp;mergeValue(A8)</f>
        <v>2.1</v>
      </c>
      <c r="G8" s="415" t="s">
        <v>494</v>
      </c>
      <c r="H8" s="315" t="str">
        <f>IF('Перечень тарифов'!R21="","наименование отсутствует","" &amp; 'Перечень тарифов'!R21 &amp; "")</f>
        <v>наименование отсутствует</v>
      </c>
      <c r="I8" s="196" t="s">
        <v>589</v>
      </c>
      <c r="J8" s="332"/>
      <c r="K8" s="213"/>
      <c r="L8" s="213"/>
      <c r="M8" s="213"/>
      <c r="N8" s="213"/>
      <c r="O8" s="213"/>
      <c r="P8" s="213"/>
      <c r="Q8" s="213"/>
      <c r="R8" s="213"/>
      <c r="S8" s="213"/>
      <c r="T8" s="213"/>
    </row>
    <row r="9" spans="1:20" s="190" customFormat="1" ht="22.5">
      <c r="A9" s="1213"/>
      <c r="B9" s="213"/>
      <c r="C9" s="213"/>
      <c r="D9" s="213"/>
      <c r="F9" s="333" t="str">
        <f>"3." &amp;mergeValue(A9)</f>
        <v>3.1</v>
      </c>
      <c r="G9" s="415" t="s">
        <v>495</v>
      </c>
      <c r="H9" s="3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587</v>
      </c>
      <c r="J9" s="332"/>
      <c r="K9" s="213"/>
      <c r="L9" s="213"/>
      <c r="M9" s="213"/>
      <c r="N9" s="213"/>
      <c r="O9" s="213"/>
      <c r="P9" s="213"/>
      <c r="Q9" s="213"/>
      <c r="R9" s="213"/>
      <c r="S9" s="213"/>
      <c r="T9" s="213"/>
    </row>
    <row r="10" spans="1:20" s="190" customFormat="1" ht="22.5">
      <c r="A10" s="1213"/>
      <c r="B10" s="213"/>
      <c r="C10" s="213"/>
      <c r="D10" s="213"/>
      <c r="F10" s="333" t="str">
        <f>"4."&amp;mergeValue(A10)</f>
        <v>4.1</v>
      </c>
      <c r="G10" s="415" t="s">
        <v>496</v>
      </c>
      <c r="H10" s="316" t="s">
        <v>458</v>
      </c>
      <c r="I10" s="196"/>
      <c r="J10" s="332"/>
      <c r="K10" s="213"/>
      <c r="L10" s="213"/>
      <c r="M10" s="213"/>
      <c r="N10" s="213"/>
      <c r="O10" s="213"/>
      <c r="P10" s="213"/>
      <c r="Q10" s="213"/>
      <c r="R10" s="213"/>
      <c r="S10" s="213"/>
      <c r="T10" s="213"/>
    </row>
    <row r="11" spans="1:20" s="190" customFormat="1" ht="18.75">
      <c r="A11" s="1213"/>
      <c r="B11" s="1213">
        <v>1</v>
      </c>
      <c r="C11" s="439"/>
      <c r="D11" s="439"/>
      <c r="F11" s="333" t="str">
        <f>"4."&amp;mergeValue(A11) &amp;"."&amp;mergeValue(B11)</f>
        <v>4.1.1</v>
      </c>
      <c r="G11" s="322" t="s">
        <v>591</v>
      </c>
      <c r="H11" s="315" t="str">
        <f>IF(region_name="","",region_name)</f>
        <v>Псковская область</v>
      </c>
      <c r="I11" s="196" t="s">
        <v>499</v>
      </c>
      <c r="J11" s="332"/>
      <c r="K11" s="213"/>
      <c r="L11" s="213"/>
      <c r="M11" s="213"/>
      <c r="N11" s="213"/>
      <c r="O11" s="213"/>
      <c r="P11" s="213"/>
      <c r="Q11" s="213"/>
      <c r="R11" s="213"/>
      <c r="S11" s="213"/>
      <c r="T11" s="213"/>
    </row>
    <row r="12" spans="1:20" s="190" customFormat="1" ht="22.5">
      <c r="A12" s="1213"/>
      <c r="B12" s="1213"/>
      <c r="C12" s="1213">
        <v>1</v>
      </c>
      <c r="D12" s="439"/>
      <c r="F12" s="333" t="str">
        <f>"4."&amp;mergeValue(A12) &amp;"."&amp;mergeValue(B12)&amp;"."&amp;mergeValue(C12)</f>
        <v>4.1.1.1</v>
      </c>
      <c r="G12" s="339" t="s">
        <v>497</v>
      </c>
      <c r="H12" s="315" t="str">
        <f>IF(Территории!H13="","","" &amp; Территории!H13 &amp; "")</f>
        <v>Гдовский район</v>
      </c>
      <c r="I12" s="196" t="s">
        <v>500</v>
      </c>
      <c r="J12" s="332"/>
      <c r="K12" s="213"/>
      <c r="L12" s="213"/>
      <c r="M12" s="213"/>
      <c r="N12" s="213"/>
      <c r="O12" s="213"/>
      <c r="P12" s="213"/>
      <c r="Q12" s="213"/>
      <c r="R12" s="213"/>
      <c r="S12" s="213"/>
      <c r="T12" s="213"/>
    </row>
    <row r="13" spans="1:20" s="190" customFormat="1" ht="56.25">
      <c r="A13" s="1213"/>
      <c r="B13" s="1213"/>
      <c r="C13" s="1213"/>
      <c r="D13" s="439">
        <v>1</v>
      </c>
      <c r="F13" s="333" t="str">
        <f>"4."&amp;mergeValue(A13) &amp;"."&amp;mergeValue(B13)&amp;"."&amp;mergeValue(C13)&amp;"."&amp;mergeValue(D13)</f>
        <v>4.1.1.1.1</v>
      </c>
      <c r="G13" s="418" t="s">
        <v>498</v>
      </c>
      <c r="H13" s="315" t="str">
        <f>IF(Территории!R14="","","" &amp; Территории!R14 &amp; "")</f>
        <v>Гдов (58608101)</v>
      </c>
      <c r="I13" s="1106" t="s">
        <v>590</v>
      </c>
      <c r="J13" s="332"/>
      <c r="K13" s="213"/>
      <c r="L13" s="213"/>
      <c r="M13" s="213"/>
      <c r="N13" s="213"/>
      <c r="O13" s="213"/>
      <c r="P13" s="213"/>
      <c r="Q13" s="213"/>
      <c r="R13" s="213"/>
      <c r="S13" s="213"/>
      <c r="T13" s="213"/>
    </row>
    <row r="14" spans="1:20" s="1007" customFormat="1" ht="45">
      <c r="A14" s="1213">
        <v>2</v>
      </c>
      <c r="B14" s="1013"/>
      <c r="C14" s="1013"/>
      <c r="D14" s="1013"/>
      <c r="F14" s="1029" t="str">
        <f>"2." &amp;mergeValue(A14)</f>
        <v>2.2</v>
      </c>
      <c r="G14" s="815" t="s">
        <v>494</v>
      </c>
      <c r="H14" s="1110" t="str">
        <f>IF('Перечень тарифов'!R24="","наименование отсутствует","" &amp; 'Перечень тарифов'!R24 &amp; "")</f>
        <v>наименование отсутствует</v>
      </c>
      <c r="I14" s="816" t="s">
        <v>589</v>
      </c>
      <c r="J14" s="615"/>
      <c r="K14" s="1013"/>
      <c r="L14" s="1013"/>
      <c r="M14" s="1013"/>
      <c r="N14" s="1013"/>
      <c r="O14" s="1013"/>
      <c r="P14" s="1013"/>
      <c r="Q14" s="1013"/>
      <c r="R14" s="1013"/>
      <c r="S14" s="1013"/>
      <c r="T14" s="1013"/>
    </row>
    <row r="15" spans="1:20" s="1007" customFormat="1" ht="22.5">
      <c r="A15" s="1213"/>
      <c r="B15" s="1013"/>
      <c r="C15" s="1013"/>
      <c r="D15" s="1013"/>
      <c r="F15" s="1029" t="str">
        <f>"3." &amp;mergeValue(A15)</f>
        <v>3.2</v>
      </c>
      <c r="G15" s="815" t="s">
        <v>495</v>
      </c>
      <c r="H15"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6" t="s">
        <v>587</v>
      </c>
      <c r="J15" s="615"/>
      <c r="K15" s="1013"/>
      <c r="L15" s="1013"/>
      <c r="M15" s="1013"/>
      <c r="N15" s="1013"/>
      <c r="O15" s="1013"/>
      <c r="P15" s="1013"/>
      <c r="Q15" s="1013"/>
      <c r="R15" s="1013"/>
      <c r="S15" s="1013"/>
      <c r="T15" s="1013"/>
    </row>
    <row r="16" spans="1:20" s="1007" customFormat="1" ht="22.5">
      <c r="A16" s="1213"/>
      <c r="B16" s="1013"/>
      <c r="C16" s="1013"/>
      <c r="D16" s="1013"/>
      <c r="F16" s="1029" t="str">
        <f>"4."&amp;mergeValue(A16)</f>
        <v>4.2</v>
      </c>
      <c r="G16" s="815" t="s">
        <v>496</v>
      </c>
      <c r="H16" s="1116" t="s">
        <v>458</v>
      </c>
      <c r="I16" s="816"/>
      <c r="J16" s="615"/>
      <c r="K16" s="1013"/>
      <c r="L16" s="1013"/>
      <c r="M16" s="1013"/>
      <c r="N16" s="1013"/>
      <c r="O16" s="1013"/>
      <c r="P16" s="1013"/>
      <c r="Q16" s="1013"/>
      <c r="R16" s="1013"/>
      <c r="S16" s="1013"/>
      <c r="T16" s="1013"/>
    </row>
    <row r="17" spans="1:20" s="1007" customFormat="1" ht="18.75">
      <c r="A17" s="1213"/>
      <c r="B17" s="1213">
        <v>1</v>
      </c>
      <c r="C17" s="1105"/>
      <c r="D17" s="1105"/>
      <c r="F17" s="1029" t="str">
        <f>"4."&amp;mergeValue(A17) &amp;"."&amp;mergeValue(B17)</f>
        <v>4.2.1</v>
      </c>
      <c r="G17" s="830" t="s">
        <v>591</v>
      </c>
      <c r="H17" s="1110" t="str">
        <f>IF(region_name="","",region_name)</f>
        <v>Псковская область</v>
      </c>
      <c r="I17" s="816" t="s">
        <v>499</v>
      </c>
      <c r="J17" s="615"/>
      <c r="K17" s="1013"/>
      <c r="L17" s="1013"/>
      <c r="M17" s="1013"/>
      <c r="N17" s="1013"/>
      <c r="O17" s="1013"/>
      <c r="P17" s="1013"/>
      <c r="Q17" s="1013"/>
      <c r="R17" s="1013"/>
      <c r="S17" s="1013"/>
      <c r="T17" s="1013"/>
    </row>
    <row r="18" spans="1:20" s="1007" customFormat="1" ht="22.5">
      <c r="A18" s="1213"/>
      <c r="B18" s="1213"/>
      <c r="C18" s="1213">
        <v>1</v>
      </c>
      <c r="D18" s="1105"/>
      <c r="F18" s="1029" t="str">
        <f>"4."&amp;mergeValue(A18) &amp;"."&amp;mergeValue(B18)&amp;"."&amp;mergeValue(C18)</f>
        <v>4.2.1.1</v>
      </c>
      <c r="G18" s="817" t="s">
        <v>497</v>
      </c>
      <c r="H18" s="1110" t="str">
        <f>IF(Территории!H16="","","" &amp; Территории!H16 &amp; "")</f>
        <v>Пушкиногорский район</v>
      </c>
      <c r="I18" s="816" t="s">
        <v>500</v>
      </c>
      <c r="J18" s="615"/>
      <c r="K18" s="1013"/>
      <c r="L18" s="1013"/>
      <c r="M18" s="1013"/>
      <c r="N18" s="1013"/>
      <c r="O18" s="1013"/>
      <c r="P18" s="1013"/>
      <c r="Q18" s="1013"/>
      <c r="R18" s="1013"/>
      <c r="S18" s="1013"/>
      <c r="T18" s="1013"/>
    </row>
    <row r="19" spans="1:20" s="1007" customFormat="1" ht="56.25">
      <c r="A19" s="1213"/>
      <c r="B19" s="1213"/>
      <c r="C19" s="1213"/>
      <c r="D19" s="1105">
        <v>1</v>
      </c>
      <c r="F19" s="1029" t="str">
        <f>"4."&amp;mergeValue(A19) &amp;"."&amp;mergeValue(B19)&amp;"."&amp;mergeValue(C19)&amp;"."&amp;mergeValue(D19)</f>
        <v>4.2.1.1.1</v>
      </c>
      <c r="G19" s="818" t="s">
        <v>498</v>
      </c>
      <c r="H19" s="1110" t="str">
        <f>IF(Территории!R17="","","" &amp; Территории!R17 &amp; "")</f>
        <v>Пушкиногорье (58651152)</v>
      </c>
      <c r="I19" s="1106" t="s">
        <v>590</v>
      </c>
      <c r="J19" s="615"/>
      <c r="K19" s="1013"/>
      <c r="L19" s="1013"/>
      <c r="M19" s="1013"/>
      <c r="N19" s="1013"/>
      <c r="O19" s="1013"/>
      <c r="P19" s="1013"/>
      <c r="Q19" s="1013"/>
      <c r="R19" s="1013"/>
      <c r="S19" s="1013"/>
      <c r="T19" s="1013"/>
    </row>
    <row r="20" spans="1:20" s="1007" customFormat="1" ht="45">
      <c r="A20" s="1213">
        <v>3</v>
      </c>
      <c r="B20" s="1013"/>
      <c r="C20" s="1013"/>
      <c r="D20" s="1013"/>
      <c r="F20" s="1029" t="str">
        <f>"2." &amp;mergeValue(A20)</f>
        <v>2.3</v>
      </c>
      <c r="G20" s="815" t="s">
        <v>494</v>
      </c>
      <c r="H20" s="1110" t="str">
        <f>IF('Перечень тарифов'!R27="","наименование отсутствует","" &amp; 'Перечень тарифов'!R27 &amp; "")</f>
        <v>наименование отсутствует</v>
      </c>
      <c r="I20" s="816" t="s">
        <v>589</v>
      </c>
      <c r="J20" s="615"/>
      <c r="K20" s="1013"/>
      <c r="L20" s="1013"/>
      <c r="M20" s="1013"/>
      <c r="N20" s="1013"/>
      <c r="O20" s="1013"/>
      <c r="P20" s="1013"/>
      <c r="Q20" s="1013"/>
      <c r="R20" s="1013"/>
      <c r="S20" s="1013"/>
      <c r="T20" s="1013"/>
    </row>
    <row r="21" spans="1:20" s="1007" customFormat="1" ht="22.5">
      <c r="A21" s="1213"/>
      <c r="B21" s="1013"/>
      <c r="C21" s="1013"/>
      <c r="D21" s="1013"/>
      <c r="F21" s="1029" t="str">
        <f>"3." &amp;mergeValue(A21)</f>
        <v>3.3</v>
      </c>
      <c r="G21" s="815" t="s">
        <v>495</v>
      </c>
      <c r="H21"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6" t="s">
        <v>587</v>
      </c>
      <c r="J21" s="615"/>
      <c r="K21" s="1013"/>
      <c r="L21" s="1013"/>
      <c r="M21" s="1013"/>
      <c r="N21" s="1013"/>
      <c r="O21" s="1013"/>
      <c r="P21" s="1013"/>
      <c r="Q21" s="1013"/>
      <c r="R21" s="1013"/>
      <c r="S21" s="1013"/>
      <c r="T21" s="1013"/>
    </row>
    <row r="22" spans="1:20" s="1007" customFormat="1" ht="22.5">
      <c r="A22" s="1213"/>
      <c r="B22" s="1013"/>
      <c r="C22" s="1013"/>
      <c r="D22" s="1013"/>
      <c r="F22" s="1029" t="str">
        <f>"4."&amp;mergeValue(A22)</f>
        <v>4.3</v>
      </c>
      <c r="G22" s="815" t="s">
        <v>496</v>
      </c>
      <c r="H22" s="1116" t="s">
        <v>458</v>
      </c>
      <c r="I22" s="816"/>
      <c r="J22" s="615"/>
      <c r="K22" s="1013"/>
      <c r="L22" s="1013"/>
      <c r="M22" s="1013"/>
      <c r="N22" s="1013"/>
      <c r="O22" s="1013"/>
      <c r="P22" s="1013"/>
      <c r="Q22" s="1013"/>
      <c r="R22" s="1013"/>
      <c r="S22" s="1013"/>
      <c r="T22" s="1013"/>
    </row>
    <row r="23" spans="1:20" s="1007" customFormat="1" ht="18.75">
      <c r="A23" s="1213"/>
      <c r="B23" s="1213">
        <v>1</v>
      </c>
      <c r="C23" s="1105"/>
      <c r="D23" s="1105"/>
      <c r="F23" s="1029" t="str">
        <f>"4."&amp;mergeValue(A23) &amp;"."&amp;mergeValue(B23)</f>
        <v>4.3.1</v>
      </c>
      <c r="G23" s="830" t="s">
        <v>591</v>
      </c>
      <c r="H23" s="1110" t="str">
        <f>IF(region_name="","",region_name)</f>
        <v>Псковская область</v>
      </c>
      <c r="I23" s="816" t="s">
        <v>499</v>
      </c>
      <c r="J23" s="615"/>
      <c r="K23" s="1013"/>
      <c r="L23" s="1013"/>
      <c r="M23" s="1013"/>
      <c r="N23" s="1013"/>
      <c r="O23" s="1013"/>
      <c r="P23" s="1013"/>
      <c r="Q23" s="1013"/>
      <c r="R23" s="1013"/>
      <c r="S23" s="1013"/>
      <c r="T23" s="1013"/>
    </row>
    <row r="24" spans="1:20" s="1007" customFormat="1" ht="22.5">
      <c r="A24" s="1213"/>
      <c r="B24" s="1213"/>
      <c r="C24" s="1213">
        <v>1</v>
      </c>
      <c r="D24" s="1105"/>
      <c r="F24" s="1029" t="str">
        <f>"4."&amp;mergeValue(A24) &amp;"."&amp;mergeValue(B24)&amp;"."&amp;mergeValue(C24)</f>
        <v>4.3.1.1</v>
      </c>
      <c r="G24" s="817" t="s">
        <v>497</v>
      </c>
      <c r="H24" s="1110" t="str">
        <f>IF(Территории!H19="","","" &amp; Территории!H19 &amp; "")</f>
        <v>Пушкиногорский район</v>
      </c>
      <c r="I24" s="816" t="s">
        <v>500</v>
      </c>
      <c r="J24" s="615"/>
      <c r="K24" s="1013"/>
      <c r="L24" s="1013"/>
      <c r="M24" s="1013"/>
      <c r="N24" s="1013"/>
      <c r="O24" s="1013"/>
      <c r="P24" s="1013"/>
      <c r="Q24" s="1013"/>
      <c r="R24" s="1013"/>
      <c r="S24" s="1013"/>
      <c r="T24" s="1013"/>
    </row>
    <row r="25" spans="1:20" s="1007" customFormat="1" ht="56.25">
      <c r="A25" s="1213"/>
      <c r="B25" s="1213"/>
      <c r="C25" s="1213"/>
      <c r="D25" s="1105">
        <v>1</v>
      </c>
      <c r="F25" s="1029" t="str">
        <f>"4."&amp;mergeValue(A25) &amp;"."&amp;mergeValue(B25)&amp;"."&amp;mergeValue(C25)&amp;"."&amp;mergeValue(D25)</f>
        <v>4.3.1.1.1</v>
      </c>
      <c r="G25" s="818" t="s">
        <v>498</v>
      </c>
      <c r="H25" s="1110" t="str">
        <f>IF(Территории!R20="","","" &amp; Территории!R20 &amp; "")</f>
        <v>Пушкиногорский район (58651000)</v>
      </c>
      <c r="I25" s="1106" t="s">
        <v>590</v>
      </c>
      <c r="J25" s="615"/>
      <c r="K25" s="1013"/>
      <c r="L25" s="1013"/>
      <c r="M25" s="1013"/>
      <c r="N25" s="1013"/>
      <c r="O25" s="1013"/>
      <c r="P25" s="1013"/>
      <c r="Q25" s="1013"/>
      <c r="R25" s="1013"/>
      <c r="S25" s="1013"/>
      <c r="T25" s="1013"/>
    </row>
    <row r="26" spans="1:20" s="324" customFormat="1" ht="3" customHeight="1">
      <c r="A26" s="325"/>
      <c r="B26" s="325"/>
      <c r="C26" s="325"/>
      <c r="D26" s="325"/>
      <c r="F26" s="323"/>
      <c r="G26" s="416"/>
      <c r="H26" s="417"/>
      <c r="I26" s="225"/>
      <c r="J26" s="325"/>
      <c r="K26" s="325"/>
      <c r="L26" s="325"/>
      <c r="M26" s="325"/>
      <c r="N26" s="325"/>
      <c r="O26" s="325"/>
      <c r="P26" s="325"/>
      <c r="Q26" s="325"/>
      <c r="R26" s="325"/>
      <c r="S26" s="325"/>
      <c r="T26" s="325"/>
    </row>
    <row r="27" spans="1:20" s="324" customFormat="1" ht="15" customHeight="1">
      <c r="A27" s="325"/>
      <c r="B27" s="325"/>
      <c r="C27" s="325"/>
      <c r="D27" s="325"/>
      <c r="F27" s="323"/>
      <c r="G27" s="1208" t="s">
        <v>592</v>
      </c>
      <c r="H27" s="1208"/>
      <c r="I27" s="225"/>
      <c r="J27" s="325"/>
      <c r="K27" s="325"/>
      <c r="L27" s="325"/>
      <c r="M27" s="325"/>
      <c r="N27" s="325"/>
      <c r="O27" s="325"/>
      <c r="P27" s="325"/>
      <c r="Q27" s="325"/>
      <c r="R27" s="325"/>
      <c r="S27" s="325"/>
      <c r="T27" s="325"/>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List11">
    <tabColor rgb="FFEAEBEE"/>
    <pageSetUpPr fitToPage="1"/>
  </sheetPr>
  <dimension ref="A1:P22"/>
  <sheetViews>
    <sheetView showGridLines="0" topLeftCell="C4" zoomScale="90" zoomScaleNormal="90" workbookViewId="0">
      <selection activeCell="D5" sqref="D5:F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29" t="s">
        <v>729</v>
      </c>
      <c r="E5" s="1229"/>
      <c r="F5" s="1229"/>
      <c r="G5" s="436"/>
    </row>
    <row r="6" spans="1:16" ht="3" customHeight="1">
      <c r="C6" s="86"/>
      <c r="D6" s="37"/>
      <c r="E6" s="84"/>
      <c r="F6" s="83"/>
      <c r="G6" s="285"/>
    </row>
    <row r="7" spans="1:16">
      <c r="C7" s="86"/>
      <c r="D7" s="1242" t="s">
        <v>454</v>
      </c>
      <c r="E7" s="1242"/>
      <c r="F7" s="1242"/>
      <c r="G7" s="1288" t="s">
        <v>455</v>
      </c>
    </row>
    <row r="8" spans="1:16">
      <c r="C8" s="86"/>
      <c r="D8" s="103" t="s">
        <v>92</v>
      </c>
      <c r="E8" s="113" t="s">
        <v>457</v>
      </c>
      <c r="F8" s="113" t="s">
        <v>456</v>
      </c>
      <c r="G8" s="1288"/>
    </row>
    <row r="9" spans="1:16" ht="12" customHeight="1">
      <c r="C9" s="86"/>
      <c r="D9" s="42" t="s">
        <v>93</v>
      </c>
      <c r="E9" s="42" t="s">
        <v>49</v>
      </c>
      <c r="F9" s="42" t="s">
        <v>50</v>
      </c>
      <c r="G9" s="42" t="s">
        <v>51</v>
      </c>
    </row>
    <row r="10" spans="1:16" ht="22.5">
      <c r="A10" s="284"/>
      <c r="C10" s="86"/>
      <c r="D10" s="187">
        <v>1</v>
      </c>
      <c r="E10" s="292" t="s">
        <v>691</v>
      </c>
      <c r="F10" s="293" t="s">
        <v>458</v>
      </c>
      <c r="G10" s="196"/>
    </row>
    <row r="11" spans="1:16">
      <c r="A11" s="284"/>
      <c r="C11" s="86"/>
      <c r="D11" s="187" t="s">
        <v>295</v>
      </c>
      <c r="E11" s="286" t="s">
        <v>692</v>
      </c>
      <c r="F11" s="293" t="s">
        <v>458</v>
      </c>
      <c r="G11" s="196"/>
    </row>
    <row r="12" spans="1:16" ht="20.100000000000001" customHeight="1">
      <c r="A12" s="284"/>
      <c r="C12" s="86"/>
      <c r="D12" s="187" t="s">
        <v>8</v>
      </c>
      <c r="E12" s="290" t="s">
        <v>1409</v>
      </c>
      <c r="F12" s="1090" t="s">
        <v>1410</v>
      </c>
      <c r="G12" s="1232" t="s">
        <v>596</v>
      </c>
    </row>
    <row r="13" spans="1:16" s="1061" customFormat="1" ht="20.100000000000001" customHeight="1">
      <c r="A13" s="97"/>
      <c r="B13" s="186"/>
      <c r="C13" s="1111" t="s">
        <v>1402</v>
      </c>
      <c r="D13" s="187" t="s">
        <v>1408</v>
      </c>
      <c r="E13" s="290" t="s">
        <v>1411</v>
      </c>
      <c r="F13" s="1090" t="s">
        <v>1412</v>
      </c>
      <c r="G13" s="1233"/>
      <c r="I13" s="829"/>
      <c r="J13" s="829"/>
    </row>
    <row r="14" spans="1:16" ht="15" customHeight="1">
      <c r="A14" s="284"/>
      <c r="C14" s="86"/>
      <c r="D14" s="114"/>
      <c r="E14" s="299" t="s">
        <v>328</v>
      </c>
      <c r="F14" s="296"/>
      <c r="G14" s="1234"/>
    </row>
    <row r="15" spans="1:16">
      <c r="A15" s="284"/>
      <c r="C15" s="86"/>
      <c r="D15" s="187" t="s">
        <v>329</v>
      </c>
      <c r="E15" s="286" t="s">
        <v>693</v>
      </c>
      <c r="F15" s="293" t="s">
        <v>458</v>
      </c>
      <c r="G15" s="789"/>
    </row>
    <row r="16" spans="1:16" ht="42.95" customHeight="1">
      <c r="A16" s="284"/>
      <c r="C16" s="86"/>
      <c r="D16" s="187" t="s">
        <v>443</v>
      </c>
      <c r="E16" s="1122"/>
      <c r="F16" s="1123"/>
      <c r="G16" s="1232" t="s">
        <v>694</v>
      </c>
    </row>
    <row r="17" spans="1:16" s="799" customFormat="1" ht="15" customHeight="1">
      <c r="A17" s="803"/>
      <c r="B17" s="186"/>
      <c r="C17" s="686"/>
      <c r="D17" s="824"/>
      <c r="E17" s="827" t="s">
        <v>328</v>
      </c>
      <c r="F17" s="790"/>
      <c r="G17" s="1234"/>
      <c r="I17" s="829"/>
      <c r="J17" s="829"/>
    </row>
    <row r="18" spans="1:16" s="799" customFormat="1">
      <c r="A18" s="803"/>
      <c r="B18" s="186"/>
      <c r="C18" s="686"/>
      <c r="D18" s="187" t="s">
        <v>732</v>
      </c>
      <c r="E18" s="782" t="s">
        <v>734</v>
      </c>
      <c r="F18" s="293" t="s">
        <v>458</v>
      </c>
      <c r="G18" s="789"/>
      <c r="I18" s="829"/>
      <c r="J18" s="829"/>
    </row>
    <row r="19" spans="1:16" s="799" customFormat="1" ht="18.75" hidden="1">
      <c r="A19" s="803"/>
      <c r="B19" s="186"/>
      <c r="C19" s="686"/>
      <c r="D19" s="785" t="s">
        <v>733</v>
      </c>
      <c r="E19" s="784"/>
      <c r="F19" s="783"/>
      <c r="G19" s="798"/>
      <c r="H19" s="786"/>
      <c r="I19" s="829"/>
      <c r="J19" s="829"/>
    </row>
    <row r="20" spans="1:16" ht="15" customHeight="1">
      <c r="A20" s="284"/>
      <c r="C20" s="86"/>
      <c r="D20" s="114"/>
      <c r="E20" s="827" t="s">
        <v>328</v>
      </c>
      <c r="F20" s="790"/>
      <c r="G20" s="791"/>
    </row>
    <row r="21" spans="1:16" ht="3" customHeight="1"/>
    <row r="22" spans="1:16">
      <c r="D22" s="788" t="s">
        <v>730</v>
      </c>
      <c r="E22" s="787" t="s">
        <v>731</v>
      </c>
      <c r="F22" s="725"/>
      <c r="G22" s="725"/>
      <c r="H22" s="725"/>
      <c r="I22" s="725"/>
      <c r="J22" s="725"/>
      <c r="K22" s="725"/>
      <c r="L22" s="725"/>
      <c r="M22" s="725"/>
      <c r="N22" s="725"/>
      <c r="O22" s="725"/>
      <c r="P22" s="725"/>
    </row>
  </sheetData>
  <sheetProtection password="FA9C" sheet="1" objects="1" scenarios="1" formatColumns="0" formatRows="0"/>
  <dataConsolidate/>
  <mergeCells count="5">
    <mergeCell ref="G16:G17"/>
    <mergeCell ref="D7:F7"/>
    <mergeCell ref="G7:G8"/>
    <mergeCell ref="G12:G14"/>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6:F17 F12:F13">
      <formula1>900</formula1>
    </dataValidation>
    <dataValidation type="textLength" operator="lessThanOrEqual" allowBlank="1" showInputMessage="1" showErrorMessage="1" errorTitle="Ошибка" error="Допускается ввод не более 900 символов!" sqref="E12:E13 E16 G16 G19 G12">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465d2b15-af9f-41b7-a80e-bc65cd347f5a"/>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07fde085-a5ee-4844-a313-d698e567cf39"/>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4"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695</v>
      </c>
      <c r="E5" s="1229"/>
      <c r="F5" s="1229"/>
      <c r="G5" s="1229"/>
      <c r="H5" s="1229"/>
      <c r="I5" s="334"/>
    </row>
    <row r="6" spans="1:9" ht="3" customHeight="1">
      <c r="C6" s="86"/>
      <c r="D6" s="37"/>
      <c r="E6" s="84"/>
      <c r="F6" s="84"/>
      <c r="G6" s="84"/>
      <c r="H6" s="83"/>
      <c r="I6" s="285"/>
    </row>
    <row r="7" spans="1:9" ht="21" customHeight="1">
      <c r="C7" s="86"/>
      <c r="D7" s="1242" t="s">
        <v>454</v>
      </c>
      <c r="E7" s="1242"/>
      <c r="F7" s="1242"/>
      <c r="G7" s="1242"/>
      <c r="H7" s="1242"/>
      <c r="I7" s="1288" t="s">
        <v>455</v>
      </c>
    </row>
    <row r="8" spans="1:9" ht="21" customHeight="1">
      <c r="C8" s="86"/>
      <c r="D8" s="103" t="s">
        <v>92</v>
      </c>
      <c r="E8" s="113" t="s">
        <v>457</v>
      </c>
      <c r="F8" s="113"/>
      <c r="G8" s="113" t="s">
        <v>442</v>
      </c>
      <c r="H8" s="113" t="s">
        <v>456</v>
      </c>
      <c r="I8" s="1288"/>
    </row>
    <row r="9" spans="1:9" ht="12" customHeight="1">
      <c r="C9" s="86"/>
      <c r="D9" s="42" t="s">
        <v>93</v>
      </c>
      <c r="E9" s="42" t="s">
        <v>49</v>
      </c>
      <c r="F9" s="42"/>
      <c r="G9" s="42" t="s">
        <v>50</v>
      </c>
      <c r="H9" s="42" t="s">
        <v>51</v>
      </c>
      <c r="I9" s="42" t="s">
        <v>68</v>
      </c>
    </row>
    <row r="10" spans="1:9">
      <c r="A10" s="284"/>
      <c r="C10" s="86"/>
      <c r="D10" s="187">
        <v>1</v>
      </c>
      <c r="E10" s="1291" t="s">
        <v>459</v>
      </c>
      <c r="F10" s="1291"/>
      <c r="G10" s="1291"/>
      <c r="H10" s="1291"/>
      <c r="I10" s="305"/>
    </row>
    <row r="11" spans="1:9" ht="20.100000000000001" customHeight="1">
      <c r="A11" s="284"/>
      <c r="C11" s="86"/>
      <c r="D11" s="187" t="s">
        <v>295</v>
      </c>
      <c r="E11" s="286" t="s">
        <v>460</v>
      </c>
      <c r="F11" s="293"/>
      <c r="G11" s="430"/>
      <c r="H11" s="293" t="s">
        <v>458</v>
      </c>
      <c r="I11" s="196" t="s">
        <v>461</v>
      </c>
    </row>
    <row r="12" spans="1:9" ht="45">
      <c r="A12" s="284"/>
      <c r="C12" s="86"/>
      <c r="D12" s="187" t="s">
        <v>329</v>
      </c>
      <c r="E12" s="286" t="s">
        <v>462</v>
      </c>
      <c r="F12" s="293"/>
      <c r="G12" s="412"/>
      <c r="H12" s="312"/>
      <c r="I12" s="413" t="s">
        <v>696</v>
      </c>
    </row>
    <row r="13" spans="1:9" ht="22.5">
      <c r="A13" s="284"/>
      <c r="B13" s="186">
        <v>3</v>
      </c>
      <c r="C13" s="86"/>
      <c r="D13" s="187">
        <v>2</v>
      </c>
      <c r="E13" s="350" t="s">
        <v>697</v>
      </c>
      <c r="F13" s="293"/>
      <c r="G13" s="293" t="s">
        <v>458</v>
      </c>
      <c r="H13" s="312"/>
      <c r="I13" s="414" t="s">
        <v>463</v>
      </c>
    </row>
    <row r="14" spans="1:9" ht="39" customHeight="1">
      <c r="A14" s="284"/>
      <c r="C14" s="86"/>
      <c r="D14" s="187">
        <v>3</v>
      </c>
      <c r="E14" s="1289" t="s">
        <v>698</v>
      </c>
      <c r="F14" s="1289"/>
      <c r="G14" s="1289"/>
      <c r="H14" s="1289"/>
      <c r="I14" s="411"/>
    </row>
    <row r="15" spans="1:9" ht="20.100000000000001" customHeight="1">
      <c r="A15" s="284"/>
      <c r="C15" s="86"/>
      <c r="D15" s="187" t="s">
        <v>444</v>
      </c>
      <c r="E15" s="294"/>
      <c r="F15" s="293"/>
      <c r="G15" s="293" t="s">
        <v>458</v>
      </c>
      <c r="H15" s="312"/>
      <c r="I15" s="1232" t="s">
        <v>699</v>
      </c>
    </row>
    <row r="16" spans="1:9" ht="15" customHeight="1">
      <c r="A16" s="284"/>
      <c r="C16" s="86"/>
      <c r="D16" s="114"/>
      <c r="E16" s="298" t="s">
        <v>328</v>
      </c>
      <c r="F16" s="299"/>
      <c r="G16" s="299"/>
      <c r="H16" s="296"/>
      <c r="I16" s="1234"/>
    </row>
    <row r="17" spans="1:12" ht="69" customHeight="1">
      <c r="A17" s="284"/>
      <c r="B17" s="186">
        <v>3</v>
      </c>
      <c r="C17" s="86"/>
      <c r="D17" s="187">
        <v>4</v>
      </c>
      <c r="E17" s="1289" t="s">
        <v>700</v>
      </c>
      <c r="F17" s="1289"/>
      <c r="G17" s="1289"/>
      <c r="H17" s="1289"/>
      <c r="I17" s="411"/>
    </row>
    <row r="18" spans="1:12" ht="20.100000000000001" customHeight="1">
      <c r="A18" s="284"/>
      <c r="C18" s="86"/>
      <c r="D18" s="187" t="s">
        <v>445</v>
      </c>
      <c r="E18" s="300" t="s">
        <v>464</v>
      </c>
      <c r="F18" s="293"/>
      <c r="G18" s="412"/>
      <c r="H18" s="293" t="s">
        <v>458</v>
      </c>
      <c r="I18" s="1232" t="s">
        <v>481</v>
      </c>
    </row>
    <row r="19" spans="1:12" ht="15" customHeight="1">
      <c r="A19" s="284"/>
      <c r="C19" s="86"/>
      <c r="D19" s="114"/>
      <c r="E19" s="298" t="s">
        <v>328</v>
      </c>
      <c r="F19" s="299"/>
      <c r="G19" s="299"/>
      <c r="H19" s="296"/>
      <c r="I19" s="1234"/>
    </row>
    <row r="20" spans="1:12" ht="30" customHeight="1">
      <c r="A20" s="284"/>
      <c r="B20" s="186">
        <v>3</v>
      </c>
      <c r="C20" s="86"/>
      <c r="D20" s="187">
        <v>5</v>
      </c>
      <c r="E20" s="1289" t="s">
        <v>701</v>
      </c>
      <c r="F20" s="1289"/>
      <c r="G20" s="1289"/>
      <c r="H20" s="1289"/>
      <c r="I20" s="411"/>
    </row>
    <row r="21" spans="1:12" ht="26.1" customHeight="1">
      <c r="A21" s="284"/>
      <c r="C21" s="86"/>
      <c r="D21" s="187" t="s">
        <v>446</v>
      </c>
      <c r="E21" s="1290" t="s">
        <v>702</v>
      </c>
      <c r="F21" s="1290"/>
      <c r="G21" s="1290"/>
      <c r="H21" s="1290"/>
      <c r="I21" s="411"/>
    </row>
    <row r="22" spans="1:12" ht="32.1" customHeight="1">
      <c r="A22" s="284"/>
      <c r="C22" s="86"/>
      <c r="D22" s="187" t="s">
        <v>447</v>
      </c>
      <c r="E22" s="301" t="s">
        <v>465</v>
      </c>
      <c r="F22" s="293"/>
      <c r="G22" s="412"/>
      <c r="H22" s="293" t="s">
        <v>458</v>
      </c>
      <c r="I22" s="1232" t="s">
        <v>703</v>
      </c>
    </row>
    <row r="23" spans="1:12" ht="15" customHeight="1">
      <c r="A23" s="284"/>
      <c r="C23" s="86"/>
      <c r="D23" s="114"/>
      <c r="E23" s="299" t="s">
        <v>328</v>
      </c>
      <c r="F23" s="295"/>
      <c r="G23" s="295"/>
      <c r="H23" s="296"/>
      <c r="I23" s="1234"/>
    </row>
    <row r="24" spans="1:12" ht="14.25" customHeight="1">
      <c r="A24" s="284"/>
      <c r="C24" s="86"/>
      <c r="D24" s="187" t="s">
        <v>448</v>
      </c>
      <c r="E24" s="1290" t="s">
        <v>704</v>
      </c>
      <c r="F24" s="1290"/>
      <c r="G24" s="1290"/>
      <c r="H24" s="1290"/>
      <c r="I24" s="411"/>
    </row>
    <row r="25" spans="1:12" ht="54.95" customHeight="1">
      <c r="A25" s="284"/>
      <c r="C25" s="86"/>
      <c r="D25" s="187" t="s">
        <v>449</v>
      </c>
      <c r="E25" s="301" t="s">
        <v>467</v>
      </c>
      <c r="F25" s="293"/>
      <c r="G25" s="412"/>
      <c r="H25" s="293" t="s">
        <v>458</v>
      </c>
      <c r="I25" s="1214" t="s">
        <v>597</v>
      </c>
    </row>
    <row r="26" spans="1:12" ht="15" customHeight="1">
      <c r="A26" s="284"/>
      <c r="C26" s="86"/>
      <c r="D26" s="114"/>
      <c r="E26" s="299" t="s">
        <v>328</v>
      </c>
      <c r="F26" s="295"/>
      <c r="G26" s="295"/>
      <c r="H26" s="296"/>
      <c r="I26" s="1214"/>
    </row>
    <row r="27" spans="1:12" ht="26.1" customHeight="1">
      <c r="A27" s="284"/>
      <c r="C27" s="86"/>
      <c r="D27" s="187" t="s">
        <v>450</v>
      </c>
      <c r="E27" s="1290" t="s">
        <v>705</v>
      </c>
      <c r="F27" s="1290"/>
      <c r="G27" s="1290"/>
      <c r="H27" s="1290"/>
      <c r="I27" s="411"/>
    </row>
    <row r="28" spans="1:12" ht="32.1" customHeight="1">
      <c r="A28" s="284"/>
      <c r="C28" s="86"/>
      <c r="D28" s="187" t="s">
        <v>451</v>
      </c>
      <c r="E28" s="301" t="s">
        <v>466</v>
      </c>
      <c r="F28" s="293"/>
      <c r="G28" s="304"/>
      <c r="H28" s="293" t="s">
        <v>458</v>
      </c>
      <c r="I28" s="1232" t="s">
        <v>706</v>
      </c>
      <c r="L28" s="211" t="s">
        <v>574</v>
      </c>
    </row>
    <row r="29" spans="1:12" ht="15" customHeight="1">
      <c r="A29" s="284"/>
      <c r="C29" s="86"/>
      <c r="D29" s="114"/>
      <c r="E29" s="299" t="s">
        <v>328</v>
      </c>
      <c r="F29" s="295"/>
      <c r="G29" s="295"/>
      <c r="H29" s="296"/>
      <c r="I29" s="1234"/>
    </row>
    <row r="30" spans="1:12" ht="49.5" customHeight="1">
      <c r="A30" s="284"/>
      <c r="B30" s="186">
        <v>3</v>
      </c>
      <c r="C30" s="86"/>
      <c r="D30" s="187" t="s">
        <v>69</v>
      </c>
      <c r="E30" s="1289" t="s">
        <v>708</v>
      </c>
      <c r="F30" s="1289"/>
      <c r="G30" s="1289"/>
      <c r="H30" s="1289"/>
      <c r="I30" s="411"/>
    </row>
    <row r="31" spans="1:12" ht="20.100000000000001" customHeight="1">
      <c r="A31" s="284"/>
      <c r="C31" s="86"/>
      <c r="D31" s="187" t="s">
        <v>452</v>
      </c>
      <c r="E31" s="294"/>
      <c r="F31" s="293"/>
      <c r="G31" s="293" t="s">
        <v>458</v>
      </c>
      <c r="H31" s="312"/>
      <c r="I31" s="1232" t="s">
        <v>480</v>
      </c>
    </row>
    <row r="32" spans="1:12" ht="15" customHeight="1">
      <c r="A32" s="284"/>
      <c r="C32" s="86"/>
      <c r="D32" s="114"/>
      <c r="E32" s="298" t="s">
        <v>328</v>
      </c>
      <c r="F32" s="295"/>
      <c r="G32" s="295"/>
      <c r="H32" s="296"/>
      <c r="I32" s="1234"/>
    </row>
    <row r="33" spans="1:12" s="174" customFormat="1" ht="3" customHeight="1">
      <c r="A33" s="284"/>
      <c r="K33" s="288"/>
      <c r="L33" s="288"/>
    </row>
    <row r="34" spans="1:12" ht="24.75" customHeight="1">
      <c r="D34" s="297">
        <v>1</v>
      </c>
      <c r="E34" s="1208" t="s">
        <v>707</v>
      </c>
      <c r="F34" s="1208"/>
      <c r="G34" s="1208"/>
      <c r="H34" s="1208"/>
      <c r="I34" s="1208"/>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2" t="s">
        <v>478</v>
      </c>
      <c r="E5" s="1292"/>
      <c r="F5" s="1292"/>
      <c r="G5" s="1292"/>
      <c r="H5" s="1292"/>
      <c r="I5" s="1292"/>
      <c r="J5" s="1292"/>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4" t="s">
        <v>454</v>
      </c>
      <c r="E8" s="1294"/>
      <c r="F8" s="1294"/>
      <c r="G8" s="1294"/>
      <c r="H8" s="1294"/>
      <c r="I8" s="1294"/>
      <c r="J8" s="1294"/>
      <c r="K8" s="1294" t="s">
        <v>455</v>
      </c>
    </row>
    <row r="9" spans="1:14">
      <c r="D9" s="1294" t="s">
        <v>92</v>
      </c>
      <c r="E9" s="1294" t="s">
        <v>482</v>
      </c>
      <c r="F9" s="1294"/>
      <c r="G9" s="1294" t="s">
        <v>483</v>
      </c>
      <c r="H9" s="1294"/>
      <c r="I9" s="1294"/>
      <c r="J9" s="1294"/>
      <c r="K9" s="1294"/>
    </row>
    <row r="10" spans="1:14" ht="22.5">
      <c r="D10" s="1294"/>
      <c r="E10" s="137" t="s">
        <v>484</v>
      </c>
      <c r="F10" s="137" t="s">
        <v>400</v>
      </c>
      <c r="G10" s="137" t="s">
        <v>400</v>
      </c>
      <c r="H10" s="137" t="s">
        <v>484</v>
      </c>
      <c r="I10" s="137" t="s">
        <v>485</v>
      </c>
      <c r="J10" s="137" t="s">
        <v>456</v>
      </c>
      <c r="K10" s="1294"/>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099"/>
      <c r="J12" s="1090"/>
      <c r="K12" s="1232"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4"/>
      <c r="K13" s="1234"/>
    </row>
    <row r="14" spans="1:14" ht="3" customHeight="1">
      <c r="A14" s="131"/>
      <c r="B14" s="131"/>
      <c r="C14" s="131"/>
    </row>
    <row r="15" spans="1:14" ht="27.75" customHeight="1">
      <c r="E15" s="1293" t="s">
        <v>593</v>
      </c>
      <c r="F15" s="1293"/>
      <c r="G15" s="1293"/>
      <c r="H15" s="1293"/>
      <c r="I15" s="1293"/>
      <c r="J15" s="129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6" t="s">
        <v>314</v>
      </c>
      <c r="E7" s="1158"/>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row>
    <row r="13" spans="3:9" ht="12" customHeight="1">
      <c r="C13" s="50"/>
      <c r="D13" s="427"/>
      <c r="E13" s="428" t="s">
        <v>177</v>
      </c>
    </row>
    <row r="14" spans="3:9" ht="3" customHeight="1"/>
    <row r="15" spans="3:9" ht="22.5" customHeight="1">
      <c r="C15" s="168"/>
      <c r="D15" s="1295" t="s">
        <v>315</v>
      </c>
      <c r="E15" s="1295"/>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05_12">
    <tabColor theme="0" tint="-0.249977111117893"/>
  </sheetPr>
  <dimension ref="A1:T27"/>
  <sheetViews>
    <sheetView showGridLines="0" topLeftCell="E1" workbookViewId="0">
      <selection activeCell="G26" sqref="G26"/>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9" t="s">
        <v>491</v>
      </c>
      <c r="G2" s="1210"/>
      <c r="H2" s="1211"/>
      <c r="I2" s="806"/>
    </row>
    <row r="3" spans="1:20" ht="3" customHeight="1"/>
    <row r="4" spans="1:20" s="1007" customFormat="1" ht="11.25">
      <c r="A4" s="1013"/>
      <c r="B4" s="1013"/>
      <c r="C4" s="1013"/>
      <c r="D4" s="1013"/>
      <c r="F4" s="1161" t="s">
        <v>454</v>
      </c>
      <c r="G4" s="1161"/>
      <c r="H4" s="1161"/>
      <c r="I4" s="1212" t="s">
        <v>455</v>
      </c>
      <c r="J4" s="1013"/>
      <c r="K4" s="1013"/>
      <c r="L4" s="1013"/>
      <c r="M4" s="1013"/>
      <c r="N4" s="1013"/>
      <c r="O4" s="1013"/>
      <c r="P4" s="1013"/>
      <c r="Q4" s="1013"/>
      <c r="R4" s="1013"/>
      <c r="S4" s="1013"/>
      <c r="T4" s="1013"/>
    </row>
    <row r="5" spans="1:20" s="1007" customFormat="1" ht="11.25" customHeight="1">
      <c r="A5" s="1013"/>
      <c r="B5" s="1013"/>
      <c r="C5" s="1013"/>
      <c r="D5" s="1013"/>
      <c r="F5" s="1104" t="s">
        <v>92</v>
      </c>
      <c r="G5" s="810" t="s">
        <v>457</v>
      </c>
      <c r="H5" s="1116" t="s">
        <v>442</v>
      </c>
      <c r="I5" s="1212"/>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10" t="str">
        <f>IF(dateCh="","",dateCh)</f>
        <v>19.11.2021</v>
      </c>
      <c r="I7" s="816" t="s">
        <v>493</v>
      </c>
      <c r="J7" s="615"/>
      <c r="K7" s="1013"/>
      <c r="L7" s="1013"/>
      <c r="M7" s="1013"/>
      <c r="N7" s="1013"/>
      <c r="O7" s="1013"/>
      <c r="P7" s="1013"/>
      <c r="Q7" s="1013"/>
      <c r="R7" s="1013"/>
      <c r="S7" s="1013"/>
      <c r="T7" s="1013"/>
    </row>
    <row r="8" spans="1:20" s="1007" customFormat="1" ht="45">
      <c r="A8" s="1213">
        <v>1</v>
      </c>
      <c r="B8" s="1013"/>
      <c r="C8" s="1013"/>
      <c r="D8" s="1013"/>
      <c r="F8" s="1029" t="str">
        <f>"2." &amp;mergeValue(A8)</f>
        <v>2.1</v>
      </c>
      <c r="G8" s="815" t="s">
        <v>494</v>
      </c>
      <c r="H8" s="1110" t="str">
        <f>IF('Перечень тарифов'!R21="","наименование отсутствует","" &amp; 'Перечень тарифов'!R21 &amp; "")</f>
        <v>наименование отсутствует</v>
      </c>
      <c r="I8" s="816" t="s">
        <v>589</v>
      </c>
      <c r="J8" s="615"/>
      <c r="K8" s="1013"/>
      <c r="L8" s="1013"/>
      <c r="M8" s="1013"/>
      <c r="N8" s="1013"/>
      <c r="O8" s="1013"/>
      <c r="P8" s="1013"/>
      <c r="Q8" s="1013"/>
      <c r="R8" s="1013"/>
      <c r="S8" s="1013"/>
      <c r="T8" s="1013"/>
    </row>
    <row r="9" spans="1:20" s="1007" customFormat="1" ht="22.5">
      <c r="A9" s="1213"/>
      <c r="B9" s="1013"/>
      <c r="C9" s="1013"/>
      <c r="D9" s="1013"/>
      <c r="F9" s="1029" t="str">
        <f>"3." &amp;mergeValue(A9)</f>
        <v>3.1</v>
      </c>
      <c r="G9" s="815" t="s">
        <v>495</v>
      </c>
      <c r="H9"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587</v>
      </c>
      <c r="J9" s="615"/>
      <c r="K9" s="1013"/>
      <c r="L9" s="1013"/>
      <c r="M9" s="1013"/>
      <c r="N9" s="1013"/>
      <c r="O9" s="1013"/>
      <c r="P9" s="1013"/>
      <c r="Q9" s="1013"/>
      <c r="R9" s="1013"/>
      <c r="S9" s="1013"/>
      <c r="T9" s="1013"/>
    </row>
    <row r="10" spans="1:20" s="1007" customFormat="1" ht="22.5">
      <c r="A10" s="1213"/>
      <c r="B10" s="1013"/>
      <c r="C10" s="1013"/>
      <c r="D10" s="1013"/>
      <c r="F10" s="1029" t="str">
        <f>"4."&amp;mergeValue(A10)</f>
        <v>4.1</v>
      </c>
      <c r="G10" s="815" t="s">
        <v>496</v>
      </c>
      <c r="H10" s="1116" t="s">
        <v>458</v>
      </c>
      <c r="I10" s="816"/>
      <c r="J10" s="615"/>
      <c r="K10" s="1013"/>
      <c r="L10" s="1013"/>
      <c r="M10" s="1013"/>
      <c r="N10" s="1013"/>
      <c r="O10" s="1013"/>
      <c r="P10" s="1013"/>
      <c r="Q10" s="1013"/>
      <c r="R10" s="1013"/>
      <c r="S10" s="1013"/>
      <c r="T10" s="1013"/>
    </row>
    <row r="11" spans="1:20" s="1007" customFormat="1" ht="18.75">
      <c r="A11" s="1213"/>
      <c r="B11" s="1213">
        <v>1</v>
      </c>
      <c r="C11" s="1105"/>
      <c r="D11" s="1105"/>
      <c r="F11" s="1029" t="str">
        <f>"4."&amp;mergeValue(A11) &amp;"."&amp;mergeValue(B11)</f>
        <v>4.1.1</v>
      </c>
      <c r="G11" s="830" t="s">
        <v>591</v>
      </c>
      <c r="H11" s="1110" t="str">
        <f>IF(region_name="","",region_name)</f>
        <v>Псковская область</v>
      </c>
      <c r="I11" s="816" t="s">
        <v>499</v>
      </c>
      <c r="J11" s="615"/>
      <c r="K11" s="1013"/>
      <c r="L11" s="1013"/>
      <c r="M11" s="1013"/>
      <c r="N11" s="1013"/>
      <c r="O11" s="1013"/>
      <c r="P11" s="1013"/>
      <c r="Q11" s="1013"/>
      <c r="R11" s="1013"/>
      <c r="S11" s="1013"/>
      <c r="T11" s="1013"/>
    </row>
    <row r="12" spans="1:20" s="1007" customFormat="1" ht="22.5">
      <c r="A12" s="1213"/>
      <c r="B12" s="1213"/>
      <c r="C12" s="1213">
        <v>1</v>
      </c>
      <c r="D12" s="1105"/>
      <c r="F12" s="1029" t="str">
        <f>"4."&amp;mergeValue(A12) &amp;"."&amp;mergeValue(B12)&amp;"."&amp;mergeValue(C12)</f>
        <v>4.1.1.1</v>
      </c>
      <c r="G12" s="817" t="s">
        <v>497</v>
      </c>
      <c r="H12" s="1110" t="str">
        <f>IF(Территории!H13="","","" &amp; Территории!H13 &amp; "")</f>
        <v>Гдовский район</v>
      </c>
      <c r="I12" s="816" t="s">
        <v>500</v>
      </c>
      <c r="J12" s="615"/>
      <c r="K12" s="1013"/>
      <c r="L12" s="1013"/>
      <c r="M12" s="1013"/>
      <c r="N12" s="1013"/>
      <c r="O12" s="1013"/>
      <c r="P12" s="1013"/>
      <c r="Q12" s="1013"/>
      <c r="R12" s="1013"/>
      <c r="S12" s="1013"/>
      <c r="T12" s="1013"/>
    </row>
    <row r="13" spans="1:20" s="1007" customFormat="1" ht="56.25">
      <c r="A13" s="1213"/>
      <c r="B13" s="1213"/>
      <c r="C13" s="1213"/>
      <c r="D13" s="1105">
        <v>1</v>
      </c>
      <c r="F13" s="1029" t="str">
        <f>"4."&amp;mergeValue(A13) &amp;"."&amp;mergeValue(B13)&amp;"."&amp;mergeValue(C13)&amp;"."&amp;mergeValue(D13)</f>
        <v>4.1.1.1.1</v>
      </c>
      <c r="G13" s="818" t="s">
        <v>498</v>
      </c>
      <c r="H13" s="1110" t="str">
        <f>IF(Территории!R14="","","" &amp; Территории!R14 &amp; "")</f>
        <v>Гдов (58608101)</v>
      </c>
      <c r="I13" s="1106" t="s">
        <v>590</v>
      </c>
      <c r="J13" s="615"/>
      <c r="K13" s="1013"/>
      <c r="L13" s="1013"/>
      <c r="M13" s="1013"/>
      <c r="N13" s="1013"/>
      <c r="O13" s="1013"/>
      <c r="P13" s="1013"/>
      <c r="Q13" s="1013"/>
      <c r="R13" s="1013"/>
      <c r="S13" s="1013"/>
      <c r="T13" s="1013"/>
    </row>
    <row r="14" spans="1:20" s="1007" customFormat="1" ht="45">
      <c r="A14" s="1213">
        <v>2</v>
      </c>
      <c r="B14" s="1013"/>
      <c r="C14" s="1013"/>
      <c r="D14" s="1013"/>
      <c r="F14" s="1029" t="str">
        <f>"2." &amp;mergeValue(A14)</f>
        <v>2.2</v>
      </c>
      <c r="G14" s="815" t="s">
        <v>494</v>
      </c>
      <c r="H14" s="1110" t="str">
        <f>IF('Перечень тарифов'!R24="","наименование отсутствует","" &amp; 'Перечень тарифов'!R24 &amp; "")</f>
        <v>наименование отсутствует</v>
      </c>
      <c r="I14" s="816" t="s">
        <v>589</v>
      </c>
      <c r="J14" s="615"/>
      <c r="K14" s="1013"/>
      <c r="L14" s="1013"/>
      <c r="M14" s="1013"/>
      <c r="N14" s="1013"/>
      <c r="O14" s="1013"/>
      <c r="P14" s="1013"/>
      <c r="Q14" s="1013"/>
      <c r="R14" s="1013"/>
      <c r="S14" s="1013"/>
      <c r="T14" s="1013"/>
    </row>
    <row r="15" spans="1:20" s="1007" customFormat="1" ht="22.5">
      <c r="A15" s="1213"/>
      <c r="B15" s="1013"/>
      <c r="C15" s="1013"/>
      <c r="D15" s="1013"/>
      <c r="F15" s="1029" t="str">
        <f>"3." &amp;mergeValue(A15)</f>
        <v>3.2</v>
      </c>
      <c r="G15" s="815" t="s">
        <v>495</v>
      </c>
      <c r="H15"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6" t="s">
        <v>587</v>
      </c>
      <c r="J15" s="615"/>
      <c r="K15" s="1013"/>
      <c r="L15" s="1013"/>
      <c r="M15" s="1013"/>
      <c r="N15" s="1013"/>
      <c r="O15" s="1013"/>
      <c r="P15" s="1013"/>
      <c r="Q15" s="1013"/>
      <c r="R15" s="1013"/>
      <c r="S15" s="1013"/>
      <c r="T15" s="1013"/>
    </row>
    <row r="16" spans="1:20" s="1007" customFormat="1" ht="22.5">
      <c r="A16" s="1213"/>
      <c r="B16" s="1013"/>
      <c r="C16" s="1013"/>
      <c r="D16" s="1013"/>
      <c r="F16" s="1029" t="str">
        <f>"4."&amp;mergeValue(A16)</f>
        <v>4.2</v>
      </c>
      <c r="G16" s="815" t="s">
        <v>496</v>
      </c>
      <c r="H16" s="1116" t="s">
        <v>458</v>
      </c>
      <c r="I16" s="816"/>
      <c r="J16" s="615"/>
      <c r="K16" s="1013"/>
      <c r="L16" s="1013"/>
      <c r="M16" s="1013"/>
      <c r="N16" s="1013"/>
      <c r="O16" s="1013"/>
      <c r="P16" s="1013"/>
      <c r="Q16" s="1013"/>
      <c r="R16" s="1013"/>
      <c r="S16" s="1013"/>
      <c r="T16" s="1013"/>
    </row>
    <row r="17" spans="1:20" s="1007" customFormat="1" ht="18.75">
      <c r="A17" s="1213"/>
      <c r="B17" s="1213">
        <v>1</v>
      </c>
      <c r="C17" s="1105"/>
      <c r="D17" s="1105"/>
      <c r="F17" s="1029" t="str">
        <f>"4."&amp;mergeValue(A17) &amp;"."&amp;mergeValue(B17)</f>
        <v>4.2.1</v>
      </c>
      <c r="G17" s="830" t="s">
        <v>591</v>
      </c>
      <c r="H17" s="1110" t="str">
        <f>IF(region_name="","",region_name)</f>
        <v>Псковская область</v>
      </c>
      <c r="I17" s="816" t="s">
        <v>499</v>
      </c>
      <c r="J17" s="615"/>
      <c r="K17" s="1013"/>
      <c r="L17" s="1013"/>
      <c r="M17" s="1013"/>
      <c r="N17" s="1013"/>
      <c r="O17" s="1013"/>
      <c r="P17" s="1013"/>
      <c r="Q17" s="1013"/>
      <c r="R17" s="1013"/>
      <c r="S17" s="1013"/>
      <c r="T17" s="1013"/>
    </row>
    <row r="18" spans="1:20" s="1007" customFormat="1" ht="22.5">
      <c r="A18" s="1213"/>
      <c r="B18" s="1213"/>
      <c r="C18" s="1213">
        <v>1</v>
      </c>
      <c r="D18" s="1105"/>
      <c r="F18" s="1029" t="str">
        <f>"4."&amp;mergeValue(A18) &amp;"."&amp;mergeValue(B18)&amp;"."&amp;mergeValue(C18)</f>
        <v>4.2.1.1</v>
      </c>
      <c r="G18" s="817" t="s">
        <v>497</v>
      </c>
      <c r="H18" s="1110" t="str">
        <f>IF(Территории!H16="","","" &amp; Территории!H16 &amp; "")</f>
        <v>Пушкиногорский район</v>
      </c>
      <c r="I18" s="816" t="s">
        <v>500</v>
      </c>
      <c r="J18" s="615"/>
      <c r="K18" s="1013"/>
      <c r="L18" s="1013"/>
      <c r="M18" s="1013"/>
      <c r="N18" s="1013"/>
      <c r="O18" s="1013"/>
      <c r="P18" s="1013"/>
      <c r="Q18" s="1013"/>
      <c r="R18" s="1013"/>
      <c r="S18" s="1013"/>
      <c r="T18" s="1013"/>
    </row>
    <row r="19" spans="1:20" s="1007" customFormat="1" ht="56.25">
      <c r="A19" s="1213"/>
      <c r="B19" s="1213"/>
      <c r="C19" s="1213"/>
      <c r="D19" s="1105">
        <v>1</v>
      </c>
      <c r="F19" s="1029" t="str">
        <f>"4."&amp;mergeValue(A19) &amp;"."&amp;mergeValue(B19)&amp;"."&amp;mergeValue(C19)&amp;"."&amp;mergeValue(D19)</f>
        <v>4.2.1.1.1</v>
      </c>
      <c r="G19" s="818" t="s">
        <v>498</v>
      </c>
      <c r="H19" s="1110" t="str">
        <f>IF(Территории!R17="","","" &amp; Территории!R17 &amp; "")</f>
        <v>Пушкиногорье (58651152)</v>
      </c>
      <c r="I19" s="1106" t="s">
        <v>590</v>
      </c>
      <c r="J19" s="615"/>
      <c r="K19" s="1013"/>
      <c r="L19" s="1013"/>
      <c r="M19" s="1013"/>
      <c r="N19" s="1013"/>
      <c r="O19" s="1013"/>
      <c r="P19" s="1013"/>
      <c r="Q19" s="1013"/>
      <c r="R19" s="1013"/>
      <c r="S19" s="1013"/>
      <c r="T19" s="1013"/>
    </row>
    <row r="20" spans="1:20" s="1007" customFormat="1" ht="45">
      <c r="A20" s="1213">
        <v>3</v>
      </c>
      <c r="B20" s="1013"/>
      <c r="C20" s="1013"/>
      <c r="D20" s="1013"/>
      <c r="F20" s="1029" t="str">
        <f>"2." &amp;mergeValue(A20)</f>
        <v>2.3</v>
      </c>
      <c r="G20" s="815" t="s">
        <v>494</v>
      </c>
      <c r="H20" s="1110" t="str">
        <f>IF('Перечень тарифов'!R27="","наименование отсутствует","" &amp; 'Перечень тарифов'!R27 &amp; "")</f>
        <v>наименование отсутствует</v>
      </c>
      <c r="I20" s="816" t="s">
        <v>589</v>
      </c>
      <c r="J20" s="615"/>
      <c r="K20" s="1013"/>
      <c r="L20" s="1013"/>
      <c r="M20" s="1013"/>
      <c r="N20" s="1013"/>
      <c r="O20" s="1013"/>
      <c r="P20" s="1013"/>
      <c r="Q20" s="1013"/>
      <c r="R20" s="1013"/>
      <c r="S20" s="1013"/>
      <c r="T20" s="1013"/>
    </row>
    <row r="21" spans="1:20" s="1007" customFormat="1" ht="22.5">
      <c r="A21" s="1213"/>
      <c r="B21" s="1013"/>
      <c r="C21" s="1013"/>
      <c r="D21" s="1013"/>
      <c r="F21" s="1029" t="str">
        <f>"3." &amp;mergeValue(A21)</f>
        <v>3.3</v>
      </c>
      <c r="G21" s="815" t="s">
        <v>495</v>
      </c>
      <c r="H21"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6" t="s">
        <v>587</v>
      </c>
      <c r="J21" s="615"/>
      <c r="K21" s="1013"/>
      <c r="L21" s="1013"/>
      <c r="M21" s="1013"/>
      <c r="N21" s="1013"/>
      <c r="O21" s="1013"/>
      <c r="P21" s="1013"/>
      <c r="Q21" s="1013"/>
      <c r="R21" s="1013"/>
      <c r="S21" s="1013"/>
      <c r="T21" s="1013"/>
    </row>
    <row r="22" spans="1:20" s="1007" customFormat="1" ht="22.5">
      <c r="A22" s="1213"/>
      <c r="B22" s="1013"/>
      <c r="C22" s="1013"/>
      <c r="D22" s="1013"/>
      <c r="F22" s="1029" t="str">
        <f>"4."&amp;mergeValue(A22)</f>
        <v>4.3</v>
      </c>
      <c r="G22" s="815" t="s">
        <v>496</v>
      </c>
      <c r="H22" s="1116" t="s">
        <v>458</v>
      </c>
      <c r="I22" s="816"/>
      <c r="J22" s="615"/>
      <c r="K22" s="1013"/>
      <c r="L22" s="1013"/>
      <c r="M22" s="1013"/>
      <c r="N22" s="1013"/>
      <c r="O22" s="1013"/>
      <c r="P22" s="1013"/>
      <c r="Q22" s="1013"/>
      <c r="R22" s="1013"/>
      <c r="S22" s="1013"/>
      <c r="T22" s="1013"/>
    </row>
    <row r="23" spans="1:20" s="1007" customFormat="1" ht="18.75">
      <c r="A23" s="1213"/>
      <c r="B23" s="1213">
        <v>1</v>
      </c>
      <c r="C23" s="1105"/>
      <c r="D23" s="1105"/>
      <c r="F23" s="1029" t="str">
        <f>"4."&amp;mergeValue(A23) &amp;"."&amp;mergeValue(B23)</f>
        <v>4.3.1</v>
      </c>
      <c r="G23" s="830" t="s">
        <v>591</v>
      </c>
      <c r="H23" s="1110" t="str">
        <f>IF(region_name="","",region_name)</f>
        <v>Псковская область</v>
      </c>
      <c r="I23" s="816" t="s">
        <v>499</v>
      </c>
      <c r="J23" s="615"/>
      <c r="K23" s="1013"/>
      <c r="L23" s="1013"/>
      <c r="M23" s="1013"/>
      <c r="N23" s="1013"/>
      <c r="O23" s="1013"/>
      <c r="P23" s="1013"/>
      <c r="Q23" s="1013"/>
      <c r="R23" s="1013"/>
      <c r="S23" s="1013"/>
      <c r="T23" s="1013"/>
    </row>
    <row r="24" spans="1:20" s="1007" customFormat="1" ht="22.5">
      <c r="A24" s="1213"/>
      <c r="B24" s="1213"/>
      <c r="C24" s="1213">
        <v>1</v>
      </c>
      <c r="D24" s="1105"/>
      <c r="F24" s="1029" t="str">
        <f>"4."&amp;mergeValue(A24) &amp;"."&amp;mergeValue(B24)&amp;"."&amp;mergeValue(C24)</f>
        <v>4.3.1.1</v>
      </c>
      <c r="G24" s="817" t="s">
        <v>497</v>
      </c>
      <c r="H24" s="1110" t="str">
        <f>IF(Территории!H19="","","" &amp; Территории!H19 &amp; "")</f>
        <v>Пушкиногорский район</v>
      </c>
      <c r="I24" s="816" t="s">
        <v>500</v>
      </c>
      <c r="J24" s="615"/>
      <c r="K24" s="1013"/>
      <c r="L24" s="1013"/>
      <c r="M24" s="1013"/>
      <c r="N24" s="1013"/>
      <c r="O24" s="1013"/>
      <c r="P24" s="1013"/>
      <c r="Q24" s="1013"/>
      <c r="R24" s="1013"/>
      <c r="S24" s="1013"/>
      <c r="T24" s="1013"/>
    </row>
    <row r="25" spans="1:20" s="1007" customFormat="1" ht="56.25">
      <c r="A25" s="1213"/>
      <c r="B25" s="1213"/>
      <c r="C25" s="1213"/>
      <c r="D25" s="1105">
        <v>1</v>
      </c>
      <c r="F25" s="1029" t="str">
        <f>"4."&amp;mergeValue(A25) &amp;"."&amp;mergeValue(B25)&amp;"."&amp;mergeValue(C25)&amp;"."&amp;mergeValue(D25)</f>
        <v>4.3.1.1.1</v>
      </c>
      <c r="G25" s="818" t="s">
        <v>498</v>
      </c>
      <c r="H25" s="1110" t="str">
        <f>IF(Территории!R20="","","" &amp; Территории!R20 &amp; "")</f>
        <v>Пушкиногорский район (58651000)</v>
      </c>
      <c r="I25" s="1106" t="s">
        <v>590</v>
      </c>
      <c r="J25" s="615"/>
      <c r="K25" s="1013"/>
      <c r="L25" s="1013"/>
      <c r="M25" s="1013"/>
      <c r="N25" s="1013"/>
      <c r="O25" s="1013"/>
      <c r="P25" s="1013"/>
      <c r="Q25" s="1013"/>
      <c r="R25" s="1013"/>
      <c r="S25" s="1013"/>
      <c r="T25" s="1013"/>
    </row>
    <row r="26" spans="1:20" s="772" customFormat="1" ht="3" customHeight="1">
      <c r="A26" s="773"/>
      <c r="B26" s="773"/>
      <c r="C26" s="773"/>
      <c r="D26" s="773"/>
      <c r="F26" s="822"/>
      <c r="G26" s="416"/>
      <c r="H26" s="417"/>
      <c r="I26" s="983"/>
      <c r="J26" s="773"/>
      <c r="K26" s="773"/>
      <c r="L26" s="773"/>
      <c r="M26" s="773"/>
      <c r="N26" s="773"/>
      <c r="O26" s="773"/>
      <c r="P26" s="773"/>
      <c r="Q26" s="773"/>
      <c r="R26" s="773"/>
      <c r="S26" s="773"/>
      <c r="T26" s="773"/>
    </row>
    <row r="27" spans="1:20" s="772" customFormat="1" ht="15" customHeight="1">
      <c r="A27" s="773"/>
      <c r="B27" s="773"/>
      <c r="C27" s="773"/>
      <c r="D27" s="773"/>
      <c r="F27" s="822"/>
      <c r="G27" s="1208" t="s">
        <v>592</v>
      </c>
      <c r="H27" s="1208"/>
      <c r="I27" s="983"/>
      <c r="J27" s="773"/>
      <c r="K27" s="773"/>
      <c r="L27" s="773"/>
      <c r="M27" s="773"/>
      <c r="N27" s="773"/>
      <c r="O27" s="773"/>
      <c r="P27" s="773"/>
      <c r="Q27" s="773"/>
      <c r="R27" s="773"/>
      <c r="S27" s="773"/>
      <c r="T27" s="773"/>
    </row>
  </sheetData>
  <sheetProtection password="FA9C" sheet="1" objects="1" scenarios="1" formatColumns="0" formatRows="0"/>
  <mergeCells count="13">
    <mergeCell ref="G27:H2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sheetPr codeName="ListComm">
    <tabColor rgb="FFCCCCFF"/>
    <pageSetUpPr fitToPage="1"/>
  </sheetPr>
  <dimension ref="A1:L14"/>
  <sheetViews>
    <sheetView showGridLines="0" topLeftCell="C6" workbookViewId="0">
      <selection activeCell="E9" sqref="E9"/>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92" t="s">
        <v>55</v>
      </c>
      <c r="E7" s="1292"/>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1402</v>
      </c>
      <c r="D12" s="123">
        <v>1</v>
      </c>
      <c r="E12" s="124" t="s">
        <v>1416</v>
      </c>
    </row>
    <row r="13" spans="3:12" ht="17.100000000000001" customHeight="1">
      <c r="C13" s="167" t="s">
        <v>1402</v>
      </c>
      <c r="D13" s="123">
        <v>2</v>
      </c>
      <c r="E13" s="124" t="s">
        <v>1417</v>
      </c>
    </row>
    <row r="14" spans="3:12">
      <c r="C14" s="50"/>
      <c r="D14" s="114"/>
      <c r="E14"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3">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ListCheck">
    <tabColor indexed="31"/>
  </sheetPr>
  <dimension ref="B1:E5"/>
  <sheetViews>
    <sheetView showGridLines="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6" t="s">
        <v>56</v>
      </c>
      <c r="C2" s="1296"/>
      <c r="D2" s="1296"/>
      <c r="E2" s="438"/>
    </row>
    <row r="3" spans="2:5" ht="3" customHeight="1"/>
    <row r="4" spans="2:5" ht="21.75" customHeight="1" thickBot="1">
      <c r="B4" s="1127" t="s">
        <v>1</v>
      </c>
      <c r="C4" s="1127" t="s">
        <v>91</v>
      </c>
      <c r="D4" s="1127"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codeName="modUpdTemplLogger">
    <tabColor indexed="24"/>
  </sheetPr>
  <dimension ref="A1:D15"/>
  <sheetViews>
    <sheetView showGridLines="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44519.354583333334</v>
      </c>
      <c r="B2" s="12" t="s">
        <v>773</v>
      </c>
      <c r="C2" s="12" t="s">
        <v>442</v>
      </c>
    </row>
    <row r="3" spans="1:4">
      <c r="A3" s="1119">
        <v>44519.354594907411</v>
      </c>
      <c r="B3" s="12" t="s">
        <v>774</v>
      </c>
      <c r="C3" s="12" t="s">
        <v>442</v>
      </c>
    </row>
    <row r="4" spans="1:4">
      <c r="A4" s="1119">
        <v>44519.354733796295</v>
      </c>
      <c r="B4" s="12" t="s">
        <v>773</v>
      </c>
      <c r="C4" s="12" t="s">
        <v>442</v>
      </c>
    </row>
    <row r="5" spans="1:4">
      <c r="A5" s="1119">
        <v>44519.354745370372</v>
      </c>
      <c r="B5" s="12" t="s">
        <v>774</v>
      </c>
      <c r="C5" s="12" t="s">
        <v>442</v>
      </c>
    </row>
    <row r="6" spans="1:4">
      <c r="A6" s="1119">
        <v>44519.356030092589</v>
      </c>
      <c r="B6" s="12" t="s">
        <v>773</v>
      </c>
      <c r="C6" s="12" t="s">
        <v>442</v>
      </c>
    </row>
    <row r="7" spans="1:4">
      <c r="A7" s="1119">
        <v>44519.356041666666</v>
      </c>
      <c r="B7" s="12" t="s">
        <v>774</v>
      </c>
      <c r="C7" s="12" t="s">
        <v>442</v>
      </c>
    </row>
    <row r="8" spans="1:4">
      <c r="A8" s="1119">
        <v>44519.464212962965</v>
      </c>
      <c r="B8" s="12" t="s">
        <v>773</v>
      </c>
      <c r="C8" s="12" t="s">
        <v>442</v>
      </c>
    </row>
    <row r="9" spans="1:4">
      <c r="A9" s="1119">
        <v>44519.464224537034</v>
      </c>
      <c r="B9" s="12" t="s">
        <v>774</v>
      </c>
      <c r="C9" s="12" t="s">
        <v>442</v>
      </c>
    </row>
    <row r="10" spans="1:4">
      <c r="A10" s="1119">
        <v>44550.499282407407</v>
      </c>
      <c r="B10" s="12" t="s">
        <v>773</v>
      </c>
      <c r="C10" s="12" t="s">
        <v>442</v>
      </c>
    </row>
    <row r="11" spans="1:4">
      <c r="A11" s="1119">
        <v>44550.499293981484</v>
      </c>
      <c r="B11" s="12" t="s">
        <v>774</v>
      </c>
      <c r="C11" s="12" t="s">
        <v>442</v>
      </c>
    </row>
    <row r="12" spans="1:4">
      <c r="A12" s="1119">
        <v>44550.502881944441</v>
      </c>
      <c r="B12" s="12" t="s">
        <v>773</v>
      </c>
      <c r="C12" s="12" t="s">
        <v>442</v>
      </c>
    </row>
    <row r="13" spans="1:4">
      <c r="A13" s="1119">
        <v>44550.502893518518</v>
      </c>
      <c r="B13" s="12" t="s">
        <v>774</v>
      </c>
      <c r="C13" s="12" t="s">
        <v>442</v>
      </c>
    </row>
    <row r="14" spans="1:4">
      <c r="A14" s="1119">
        <v>44551.33898148148</v>
      </c>
      <c r="B14" s="12" t="s">
        <v>773</v>
      </c>
      <c r="C14" s="12" t="s">
        <v>442</v>
      </c>
    </row>
    <row r="15" spans="1:4">
      <c r="A15" s="1119">
        <v>44551.33902777778</v>
      </c>
      <c r="B15" s="12" t="s">
        <v>774</v>
      </c>
      <c r="C15"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3">
        <v>1</v>
      </c>
      <c r="E9" s="1329"/>
      <c r="F9" s="1320"/>
      <c r="G9" s="1332" t="s">
        <v>85</v>
      </c>
      <c r="H9" s="1183"/>
      <c r="I9" s="1183">
        <v>1</v>
      </c>
      <c r="J9" s="1318"/>
      <c r="K9" s="1222" t="s">
        <v>85</v>
      </c>
      <c r="L9" s="1199"/>
      <c r="M9" s="1199" t="s">
        <v>93</v>
      </c>
      <c r="N9" s="1317"/>
      <c r="O9" s="1222" t="s">
        <v>85</v>
      </c>
      <c r="P9" s="1199"/>
      <c r="Q9" s="1199" t="s">
        <v>93</v>
      </c>
      <c r="R9" s="1316"/>
      <c r="S9" s="1222" t="s">
        <v>85</v>
      </c>
      <c r="T9" s="1087"/>
      <c r="U9" s="1087" t="s">
        <v>93</v>
      </c>
      <c r="V9" s="1115"/>
      <c r="W9" s="306"/>
    </row>
    <row r="10" spans="1:23" s="739" customFormat="1" ht="17.100000000000001" customHeight="1">
      <c r="A10" s="205"/>
      <c r="C10" s="159"/>
      <c r="D10" s="1183"/>
      <c r="E10" s="1329"/>
      <c r="F10" s="1320"/>
      <c r="G10" s="1332"/>
      <c r="H10" s="1183"/>
      <c r="I10" s="1183"/>
      <c r="J10" s="1318"/>
      <c r="K10" s="1222"/>
      <c r="L10" s="1199"/>
      <c r="M10" s="1199"/>
      <c r="N10" s="1317"/>
      <c r="O10" s="1222"/>
      <c r="P10" s="1199"/>
      <c r="Q10" s="1199"/>
      <c r="R10" s="1316"/>
      <c r="S10" s="1222"/>
      <c r="T10" s="1089"/>
      <c r="U10" s="744"/>
      <c r="V10" s="745" t="s">
        <v>715</v>
      </c>
      <c r="W10" s="746"/>
    </row>
    <row r="11" spans="1:23" s="102" customFormat="1" ht="17.100000000000001" customHeight="1">
      <c r="A11" s="205"/>
      <c r="C11" s="159"/>
      <c r="D11" s="1184"/>
      <c r="E11" s="1330"/>
      <c r="F11" s="1321"/>
      <c r="G11" s="1184"/>
      <c r="H11" s="1184"/>
      <c r="I11" s="1184"/>
      <c r="J11" s="1319"/>
      <c r="K11" s="1184"/>
      <c r="L11" s="1184"/>
      <c r="M11" s="1184"/>
      <c r="N11" s="1316"/>
      <c r="O11" s="1184"/>
      <c r="P11" s="1088"/>
      <c r="Q11" s="744"/>
      <c r="R11" s="745" t="s">
        <v>714</v>
      </c>
      <c r="S11" s="741"/>
      <c r="T11" s="741"/>
      <c r="U11" s="741"/>
      <c r="V11" s="741"/>
      <c r="W11" s="746"/>
    </row>
    <row r="12" spans="1:23" s="102" customFormat="1" ht="17.100000000000001" customHeight="1">
      <c r="A12" s="205"/>
      <c r="C12" s="159"/>
      <c r="D12" s="1184"/>
      <c r="E12" s="1330"/>
      <c r="F12" s="1321"/>
      <c r="G12" s="1184"/>
      <c r="H12" s="1184"/>
      <c r="I12" s="1184"/>
      <c r="J12" s="1319"/>
      <c r="K12" s="1184"/>
      <c r="L12" s="744"/>
      <c r="M12" s="745"/>
      <c r="N12" s="745" t="s">
        <v>412</v>
      </c>
      <c r="O12" s="745"/>
      <c r="P12" s="745"/>
      <c r="Q12" s="745"/>
      <c r="R12" s="745"/>
      <c r="S12" s="741"/>
      <c r="T12" s="741"/>
      <c r="U12" s="741"/>
      <c r="V12" s="741"/>
      <c r="W12" s="746"/>
    </row>
    <row r="13" spans="1:23" s="102" customFormat="1" ht="17.25" customHeight="1">
      <c r="A13" s="205"/>
      <c r="C13" s="159"/>
      <c r="D13" s="1184"/>
      <c r="E13" s="1330"/>
      <c r="F13" s="1321"/>
      <c r="G13" s="1184"/>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27"/>
      <c r="E15" s="1322"/>
      <c r="F15" s="1331"/>
      <c r="G15" s="1333"/>
      <c r="H15" s="1183"/>
      <c r="I15" s="1183">
        <v>1</v>
      </c>
      <c r="J15" s="1318"/>
      <c r="K15" s="1222" t="s">
        <v>85</v>
      </c>
      <c r="L15" s="1199"/>
      <c r="M15" s="1199" t="s">
        <v>93</v>
      </c>
      <c r="N15" s="1317"/>
      <c r="O15" s="1222" t="s">
        <v>85</v>
      </c>
      <c r="P15" s="1199"/>
      <c r="Q15" s="1199" t="s">
        <v>93</v>
      </c>
      <c r="R15" s="1316"/>
      <c r="S15" s="1222" t="s">
        <v>85</v>
      </c>
      <c r="T15" s="1087"/>
      <c r="U15" s="1087" t="s">
        <v>93</v>
      </c>
      <c r="V15" s="1115"/>
      <c r="W15" s="306"/>
    </row>
    <row r="16" spans="1:23" s="742" customFormat="1" ht="16.5" customHeight="1">
      <c r="A16" s="748"/>
      <c r="B16" s="743"/>
      <c r="C16" s="747"/>
      <c r="D16" s="1327"/>
      <c r="E16" s="1322"/>
      <c r="F16" s="1331"/>
      <c r="G16" s="1333"/>
      <c r="H16" s="1183"/>
      <c r="I16" s="1183"/>
      <c r="J16" s="1318"/>
      <c r="K16" s="1222"/>
      <c r="L16" s="1199"/>
      <c r="M16" s="1199"/>
      <c r="N16" s="1317"/>
      <c r="O16" s="1222"/>
      <c r="P16" s="1199"/>
      <c r="Q16" s="1199"/>
      <c r="R16" s="1316"/>
      <c r="S16" s="1222"/>
      <c r="T16" s="1089"/>
      <c r="U16" s="744"/>
      <c r="V16" s="745" t="s">
        <v>715</v>
      </c>
      <c r="W16" s="746"/>
    </row>
    <row r="17" spans="1:36" ht="17.100000000000001" customHeight="1">
      <c r="A17" s="205"/>
      <c r="B17" s="102"/>
      <c r="C17" s="159"/>
      <c r="D17" s="1327"/>
      <c r="E17" s="1322"/>
      <c r="F17" s="1331"/>
      <c r="G17" s="1333"/>
      <c r="H17" s="1183"/>
      <c r="I17" s="1183"/>
      <c r="J17" s="1319"/>
      <c r="K17" s="1222"/>
      <c r="L17" s="1199"/>
      <c r="M17" s="1199"/>
      <c r="N17" s="1316"/>
      <c r="O17" s="1222"/>
      <c r="P17" s="1088"/>
      <c r="Q17" s="744"/>
      <c r="R17" s="745" t="s">
        <v>714</v>
      </c>
      <c r="S17" s="741"/>
      <c r="T17" s="741"/>
      <c r="U17" s="741"/>
      <c r="V17" s="741"/>
      <c r="W17" s="746"/>
    </row>
    <row r="18" spans="1:36" ht="17.100000000000001" customHeight="1">
      <c r="A18" s="205"/>
      <c r="B18" s="102"/>
      <c r="C18" s="159"/>
      <c r="D18" s="1327"/>
      <c r="E18" s="1322"/>
      <c r="F18" s="1331"/>
      <c r="G18" s="1333"/>
      <c r="H18" s="1183"/>
      <c r="I18" s="1183"/>
      <c r="J18" s="1319"/>
      <c r="K18" s="1222"/>
      <c r="L18" s="744"/>
      <c r="M18" s="745"/>
      <c r="N18" s="745" t="s">
        <v>412</v>
      </c>
      <c r="O18" s="745"/>
      <c r="P18" s="745"/>
      <c r="Q18" s="745"/>
      <c r="R18" s="745"/>
      <c r="S18" s="741"/>
      <c r="T18" s="741"/>
      <c r="U18" s="741"/>
      <c r="V18" s="741"/>
      <c r="W18" s="746"/>
    </row>
    <row r="19" spans="1:36" ht="17.100000000000001" customHeight="1">
      <c r="A19" s="205"/>
      <c r="B19" s="102"/>
      <c r="C19" s="159"/>
      <c r="D19" s="1327"/>
      <c r="E19" s="1322"/>
      <c r="F19" s="1331"/>
      <c r="G19" s="1333"/>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28" t="s">
        <v>298</v>
      </c>
      <c r="P27" s="1328"/>
      <c r="Q27" s="1328"/>
      <c r="R27" s="1272" t="s">
        <v>270</v>
      </c>
      <c r="S27" s="1272"/>
      <c r="T27" s="1272"/>
      <c r="U27" s="1242" t="s">
        <v>341</v>
      </c>
      <c r="W27" s="1323"/>
    </row>
    <row r="28" spans="1:36" ht="17.100000000000001" customHeight="1">
      <c r="O28" s="1273" t="s">
        <v>604</v>
      </c>
      <c r="P28" s="1273" t="s">
        <v>271</v>
      </c>
      <c r="Q28" s="1273"/>
      <c r="R28" s="1272"/>
      <c r="S28" s="1272"/>
      <c r="T28" s="1272"/>
      <c r="U28" s="1242"/>
      <c r="W28" s="1323"/>
    </row>
    <row r="29" spans="1:36" ht="37.5" customHeight="1">
      <c r="O29" s="1273"/>
      <c r="P29" s="104" t="s">
        <v>605</v>
      </c>
      <c r="Q29" s="104" t="s">
        <v>6</v>
      </c>
      <c r="R29" s="105" t="s">
        <v>274</v>
      </c>
      <c r="S29" s="1269" t="s">
        <v>273</v>
      </c>
      <c r="T29" s="1269"/>
      <c r="U29" s="1242"/>
      <c r="W29" s="1323"/>
    </row>
    <row r="30" spans="1:36" ht="17.100000000000001" customHeight="1">
      <c r="G30" s="157"/>
      <c r="H30" s="157"/>
      <c r="I30" s="157"/>
      <c r="J30" s="157"/>
      <c r="K30" s="157"/>
      <c r="L30" s="122"/>
      <c r="M30" s="431" t="s">
        <v>183</v>
      </c>
      <c r="N30" s="432"/>
      <c r="O30" s="1324"/>
      <c r="P30" s="1324"/>
      <c r="Q30" s="1324"/>
      <c r="R30" s="1324"/>
      <c r="S30" s="1324"/>
      <c r="T30" s="1324"/>
      <c r="U30" s="1324"/>
      <c r="V30" s="122"/>
      <c r="W30" s="122"/>
      <c r="X30" s="204"/>
      <c r="Y30" s="204"/>
      <c r="Z30" s="204"/>
      <c r="AA30" s="204"/>
      <c r="AB30" s="204"/>
      <c r="AC30" s="204"/>
      <c r="AD30" s="204"/>
      <c r="AE30" s="204"/>
      <c r="AF30" s="204"/>
      <c r="AG30" s="204"/>
      <c r="AH30" s="204"/>
      <c r="AI30" s="204"/>
      <c r="AJ30" s="204"/>
    </row>
    <row r="31" spans="1:36" s="523" customFormat="1" ht="22.5">
      <c r="A31" s="1215">
        <v>1</v>
      </c>
      <c r="B31" s="847"/>
      <c r="C31" s="847"/>
      <c r="D31" s="847"/>
      <c r="E31" s="848"/>
      <c r="F31" s="849"/>
      <c r="G31" s="849"/>
      <c r="H31" s="849"/>
      <c r="I31" s="850"/>
      <c r="J31" s="845"/>
      <c r="K31" s="852"/>
      <c r="L31" s="593">
        <f>mergeValue(A31)</f>
        <v>1</v>
      </c>
      <c r="M31" s="641" t="s">
        <v>20</v>
      </c>
      <c r="N31" s="646"/>
      <c r="O31" s="1251"/>
      <c r="P31" s="1252"/>
      <c r="Q31" s="1252"/>
      <c r="R31" s="1252"/>
      <c r="S31" s="1252"/>
      <c r="T31" s="1252"/>
      <c r="U31" s="1252"/>
      <c r="V31" s="1253"/>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15"/>
      <c r="B32" s="1215">
        <v>1</v>
      </c>
      <c r="C32" s="847"/>
      <c r="D32" s="847"/>
      <c r="E32" s="849"/>
      <c r="F32" s="849"/>
      <c r="G32" s="849"/>
      <c r="H32" s="849"/>
      <c r="I32" s="844"/>
      <c r="J32" s="843"/>
      <c r="K32" s="846"/>
      <c r="L32" s="593" t="str">
        <f>mergeValue(A32) &amp;"."&amp; mergeValue(B32)</f>
        <v>1.1</v>
      </c>
      <c r="M32" s="546" t="s">
        <v>16</v>
      </c>
      <c r="N32" s="646"/>
      <c r="O32" s="1251"/>
      <c r="P32" s="1252"/>
      <c r="Q32" s="1252"/>
      <c r="R32" s="1252"/>
      <c r="S32" s="1252"/>
      <c r="T32" s="1252"/>
      <c r="U32" s="1252"/>
      <c r="V32" s="1253"/>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15"/>
      <c r="B33" s="1215"/>
      <c r="C33" s="1215">
        <v>1</v>
      </c>
      <c r="D33" s="847"/>
      <c r="E33" s="849"/>
      <c r="F33" s="849"/>
      <c r="G33" s="849"/>
      <c r="H33" s="849"/>
      <c r="I33" s="851"/>
      <c r="J33" s="843"/>
      <c r="K33" s="846"/>
      <c r="L33" s="593" t="str">
        <f>mergeValue(A33) &amp;"."&amp; mergeValue(B33)&amp;"."&amp; mergeValue(C33)</f>
        <v>1.1.1</v>
      </c>
      <c r="M33" s="547" t="s">
        <v>7</v>
      </c>
      <c r="N33" s="646"/>
      <c r="O33" s="1251"/>
      <c r="P33" s="1252"/>
      <c r="Q33" s="1252"/>
      <c r="R33" s="1252"/>
      <c r="S33" s="1252"/>
      <c r="T33" s="1252"/>
      <c r="U33" s="1252"/>
      <c r="V33" s="1253"/>
      <c r="W33" s="630" t="s">
        <v>632</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15"/>
      <c r="B34" s="1215"/>
      <c r="C34" s="1215"/>
      <c r="D34" s="1215">
        <v>1</v>
      </c>
      <c r="E34" s="849"/>
      <c r="F34" s="849"/>
      <c r="G34" s="849"/>
      <c r="H34" s="849"/>
      <c r="I34" s="851"/>
      <c r="J34" s="843"/>
      <c r="K34" s="846"/>
      <c r="L34" s="593" t="str">
        <f>mergeValue(A34) &amp;"."&amp; mergeValue(B34)&amp;"."&amp; mergeValue(C34)&amp;"."&amp; mergeValue(D34)</f>
        <v>1.1.1.1</v>
      </c>
      <c r="M34" s="548" t="s">
        <v>22</v>
      </c>
      <c r="N34" s="646"/>
      <c r="O34" s="1251"/>
      <c r="P34" s="1252"/>
      <c r="Q34" s="1252"/>
      <c r="R34" s="1252"/>
      <c r="S34" s="1252"/>
      <c r="T34" s="1252"/>
      <c r="U34" s="1252"/>
      <c r="V34" s="1253"/>
      <c r="W34" s="630" t="s">
        <v>633</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15"/>
      <c r="B35" s="1215"/>
      <c r="C35" s="1215"/>
      <c r="D35" s="1215"/>
      <c r="E35" s="1215">
        <v>1</v>
      </c>
      <c r="F35" s="849"/>
      <c r="G35" s="849"/>
      <c r="H35" s="847">
        <v>1</v>
      </c>
      <c r="I35" s="1215">
        <v>1</v>
      </c>
      <c r="J35" s="849"/>
      <c r="K35" s="854"/>
      <c r="L35" s="593" t="str">
        <f>mergeValue(A35) &amp;"."&amp; mergeValue(B35)&amp;"."&amp; mergeValue(C35)&amp;"."&amp; mergeValue(D35)&amp;"."&amp; mergeValue(E35)</f>
        <v>1.1.1.1.1</v>
      </c>
      <c r="M35" s="554" t="s">
        <v>9</v>
      </c>
      <c r="N35" s="646"/>
      <c r="O35" s="1218"/>
      <c r="P35" s="1219"/>
      <c r="Q35" s="1219"/>
      <c r="R35" s="1219"/>
      <c r="S35" s="1219"/>
      <c r="T35" s="1219"/>
      <c r="U35" s="1219"/>
      <c r="V35" s="1220"/>
      <c r="W35" s="630" t="s">
        <v>637</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15"/>
      <c r="B36" s="1215"/>
      <c r="C36" s="1215"/>
      <c r="D36" s="1215"/>
      <c r="E36" s="1215"/>
      <c r="F36" s="1215">
        <v>1</v>
      </c>
      <c r="G36" s="847"/>
      <c r="H36" s="847"/>
      <c r="I36" s="1215"/>
      <c r="J36" s="1215">
        <v>1</v>
      </c>
      <c r="K36" s="855"/>
      <c r="L36" s="593" t="str">
        <f>mergeValue(A36) &amp;"."&amp; mergeValue(B36)&amp;"."&amp; mergeValue(C36)&amp;"."&amp; mergeValue(D36)&amp;"."&amp; mergeValue(E36)&amp;"."&amp; mergeValue(F36)</f>
        <v>1.1.1.1.1.1</v>
      </c>
      <c r="M36" s="555" t="s">
        <v>10</v>
      </c>
      <c r="N36" s="646"/>
      <c r="O36" s="1218"/>
      <c r="P36" s="1219"/>
      <c r="Q36" s="1219"/>
      <c r="R36" s="1219"/>
      <c r="S36" s="1219"/>
      <c r="T36" s="1219"/>
      <c r="U36" s="1219"/>
      <c r="V36" s="1220"/>
      <c r="W36" s="630" t="s">
        <v>635</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15"/>
      <c r="B37" s="1215"/>
      <c r="C37" s="1215"/>
      <c r="D37" s="1215"/>
      <c r="E37" s="1215"/>
      <c r="F37" s="1215"/>
      <c r="G37" s="847">
        <v>1</v>
      </c>
      <c r="H37" s="847"/>
      <c r="I37" s="1215"/>
      <c r="J37" s="1215"/>
      <c r="K37" s="855">
        <v>1</v>
      </c>
      <c r="L37" s="593" t="str">
        <f>mergeValue(A37) &amp;"."&amp; mergeValue(B37)&amp;"."&amp; mergeValue(C37)&amp;"."&amp; mergeValue(D37)&amp;"."&amp; mergeValue(E37)&amp;"."&amp; mergeValue(F37)&amp;"."&amp; mergeValue(G37)</f>
        <v>1.1.1.1.1.1.1</v>
      </c>
      <c r="M37" s="1069"/>
      <c r="N37" s="646"/>
      <c r="O37" s="562"/>
      <c r="P37" s="562"/>
      <c r="Q37" s="1094"/>
      <c r="R37" s="1221"/>
      <c r="S37" s="1222" t="s">
        <v>84</v>
      </c>
      <c r="T37" s="1221"/>
      <c r="U37" s="1222" t="s">
        <v>84</v>
      </c>
      <c r="V37" s="562"/>
      <c r="W37" s="1214" t="s">
        <v>654</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15"/>
      <c r="B38" s="1215"/>
      <c r="C38" s="1215"/>
      <c r="D38" s="1215"/>
      <c r="E38" s="1215"/>
      <c r="F38" s="1215"/>
      <c r="G38" s="847"/>
      <c r="H38" s="847"/>
      <c r="I38" s="1215"/>
      <c r="J38" s="1215"/>
      <c r="K38" s="855"/>
      <c r="L38" s="600"/>
      <c r="M38" s="646"/>
      <c r="N38" s="646"/>
      <c r="O38" s="562"/>
      <c r="P38" s="562"/>
      <c r="Q38" s="584" t="str">
        <f>R37 &amp; "-" &amp; T37</f>
        <v>-</v>
      </c>
      <c r="R38" s="1221"/>
      <c r="S38" s="1222"/>
      <c r="T38" s="1221"/>
      <c r="U38" s="1222"/>
      <c r="V38" s="562"/>
      <c r="W38" s="1214"/>
      <c r="X38" s="585"/>
      <c r="Y38" s="589"/>
      <c r="Z38" s="589" t="str">
        <f t="shared" si="0"/>
        <v/>
      </c>
      <c r="AA38" s="589"/>
      <c r="AB38" s="589"/>
      <c r="AC38" s="589"/>
      <c r="AD38" s="585"/>
      <c r="AE38" s="585"/>
      <c r="AF38" s="585"/>
      <c r="AG38" s="585"/>
      <c r="AH38" s="585"/>
      <c r="AI38" s="585"/>
      <c r="AJ38" s="585"/>
    </row>
    <row r="39" spans="1:36" s="523" customFormat="1" ht="15" customHeight="1">
      <c r="A39" s="1215"/>
      <c r="B39" s="1215"/>
      <c r="C39" s="1215"/>
      <c r="D39" s="1215"/>
      <c r="E39" s="1215"/>
      <c r="F39" s="1215"/>
      <c r="G39" s="849"/>
      <c r="H39" s="847"/>
      <c r="I39" s="1215"/>
      <c r="J39" s="1215"/>
      <c r="K39" s="854"/>
      <c r="L39" s="538"/>
      <c r="M39" s="557" t="s">
        <v>25</v>
      </c>
      <c r="N39" s="564"/>
      <c r="O39" s="564"/>
      <c r="P39" s="564"/>
      <c r="Q39" s="564"/>
      <c r="R39" s="564"/>
      <c r="S39" s="564"/>
      <c r="T39" s="564"/>
      <c r="U39" s="564"/>
      <c r="V39" s="560"/>
      <c r="W39" s="1214"/>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15"/>
      <c r="B40" s="1215"/>
      <c r="C40" s="1215"/>
      <c r="D40" s="1215"/>
      <c r="E40" s="1215"/>
      <c r="F40" s="849"/>
      <c r="G40" s="849"/>
      <c r="H40" s="847"/>
      <c r="I40" s="1215"/>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15"/>
      <c r="B41" s="1215"/>
      <c r="C41" s="1215"/>
      <c r="D41" s="1215"/>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15"/>
      <c r="B42" s="1215"/>
      <c r="C42" s="1215"/>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15"/>
      <c r="B43" s="1215"/>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15"/>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15">
        <v>1</v>
      </c>
      <c r="B49" s="865"/>
      <c r="C49" s="865"/>
      <c r="D49" s="865"/>
      <c r="E49" s="866"/>
      <c r="F49" s="867"/>
      <c r="G49" s="867"/>
      <c r="H49" s="867"/>
      <c r="I49" s="868"/>
      <c r="J49" s="863"/>
      <c r="K49" s="870"/>
      <c r="L49" s="593">
        <f>mergeValue(A49)</f>
        <v>1</v>
      </c>
      <c r="M49" s="641" t="s">
        <v>20</v>
      </c>
      <c r="N49" s="646"/>
      <c r="O49" s="1251"/>
      <c r="P49" s="1252"/>
      <c r="Q49" s="1252"/>
      <c r="R49" s="1252"/>
      <c r="S49" s="1252"/>
      <c r="T49" s="1252"/>
      <c r="U49" s="1252"/>
      <c r="V49" s="1253"/>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15"/>
      <c r="B50" s="1215">
        <v>1</v>
      </c>
      <c r="C50" s="865"/>
      <c r="D50" s="865"/>
      <c r="E50" s="867"/>
      <c r="F50" s="867"/>
      <c r="G50" s="867"/>
      <c r="H50" s="867"/>
      <c r="I50" s="862"/>
      <c r="J50" s="861"/>
      <c r="K50" s="864"/>
      <c r="L50" s="593" t="str">
        <f>mergeValue(A50) &amp;"."&amp; mergeValue(B50)</f>
        <v>1.1</v>
      </c>
      <c r="M50" s="546" t="s">
        <v>16</v>
      </c>
      <c r="N50" s="646"/>
      <c r="O50" s="1251"/>
      <c r="P50" s="1252"/>
      <c r="Q50" s="1252"/>
      <c r="R50" s="1252"/>
      <c r="S50" s="1252"/>
      <c r="T50" s="1252"/>
      <c r="U50" s="1252"/>
      <c r="V50" s="1253"/>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15"/>
      <c r="B51" s="1215"/>
      <c r="C51" s="1215">
        <v>1</v>
      </c>
      <c r="D51" s="865"/>
      <c r="E51" s="867"/>
      <c r="F51" s="867"/>
      <c r="G51" s="867"/>
      <c r="H51" s="867"/>
      <c r="I51" s="869"/>
      <c r="J51" s="861"/>
      <c r="K51" s="864"/>
      <c r="L51" s="593" t="str">
        <f>mergeValue(A51) &amp;"."&amp; mergeValue(B51)&amp;"."&amp; mergeValue(C51)</f>
        <v>1.1.1</v>
      </c>
      <c r="M51" s="547" t="s">
        <v>7</v>
      </c>
      <c r="N51" s="646"/>
      <c r="O51" s="1251"/>
      <c r="P51" s="1252"/>
      <c r="Q51" s="1252"/>
      <c r="R51" s="1252"/>
      <c r="S51" s="1252"/>
      <c r="T51" s="1252"/>
      <c r="U51" s="1252"/>
      <c r="V51" s="1253"/>
      <c r="W51" s="630" t="s">
        <v>632</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15"/>
      <c r="B52" s="1215"/>
      <c r="C52" s="1215"/>
      <c r="D52" s="1215">
        <v>1</v>
      </c>
      <c r="E52" s="867"/>
      <c r="F52" s="867"/>
      <c r="G52" s="867"/>
      <c r="H52" s="867"/>
      <c r="I52" s="869"/>
      <c r="J52" s="861"/>
      <c r="K52" s="864"/>
      <c r="L52" s="593" t="str">
        <f>mergeValue(A52) &amp;"."&amp; mergeValue(B52)&amp;"."&amp; mergeValue(C52)&amp;"."&amp; mergeValue(D52)</f>
        <v>1.1.1.1</v>
      </c>
      <c r="M52" s="548" t="s">
        <v>22</v>
      </c>
      <c r="N52" s="646"/>
      <c r="O52" s="1251"/>
      <c r="P52" s="1252"/>
      <c r="Q52" s="1252"/>
      <c r="R52" s="1252"/>
      <c r="S52" s="1252"/>
      <c r="T52" s="1252"/>
      <c r="U52" s="1252"/>
      <c r="V52" s="1253"/>
      <c r="W52" s="630" t="s">
        <v>633</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15"/>
      <c r="B53" s="1215"/>
      <c r="C53" s="1215"/>
      <c r="D53" s="1215"/>
      <c r="E53" s="1215">
        <v>1</v>
      </c>
      <c r="F53" s="867"/>
      <c r="G53" s="867"/>
      <c r="H53" s="865">
        <v>1</v>
      </c>
      <c r="I53" s="1215">
        <v>1</v>
      </c>
      <c r="J53" s="867"/>
      <c r="K53" s="872"/>
      <c r="L53" s="593" t="str">
        <f>mergeValue(A53) &amp;"."&amp; mergeValue(B53)&amp;"."&amp; mergeValue(C53)&amp;"."&amp; mergeValue(D53)&amp;"."&amp; mergeValue(E53)</f>
        <v>1.1.1.1.1</v>
      </c>
      <c r="M53" s="554" t="s">
        <v>9</v>
      </c>
      <c r="N53" s="646"/>
      <c r="O53" s="1218"/>
      <c r="P53" s="1219"/>
      <c r="Q53" s="1219"/>
      <c r="R53" s="1219"/>
      <c r="S53" s="1219"/>
      <c r="T53" s="1219"/>
      <c r="U53" s="1219"/>
      <c r="V53" s="1220"/>
      <c r="W53" s="630" t="s">
        <v>637</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15"/>
      <c r="B54" s="1215"/>
      <c r="C54" s="1215"/>
      <c r="D54" s="1215"/>
      <c r="E54" s="1215"/>
      <c r="F54" s="1215">
        <v>1</v>
      </c>
      <c r="G54" s="865"/>
      <c r="H54" s="865"/>
      <c r="I54" s="1215"/>
      <c r="J54" s="1215">
        <v>1</v>
      </c>
      <c r="K54" s="873"/>
      <c r="L54" s="593" t="str">
        <f>mergeValue(A54) &amp;"."&amp; mergeValue(B54)&amp;"."&amp; mergeValue(C54)&amp;"."&amp; mergeValue(D54)&amp;"."&amp; mergeValue(E54)&amp;"."&amp; mergeValue(F54)</f>
        <v>1.1.1.1.1.1</v>
      </c>
      <c r="M54" s="555" t="s">
        <v>10</v>
      </c>
      <c r="N54" s="646"/>
      <c r="O54" s="1218"/>
      <c r="P54" s="1219"/>
      <c r="Q54" s="1219"/>
      <c r="R54" s="1219"/>
      <c r="S54" s="1219"/>
      <c r="T54" s="1219"/>
      <c r="U54" s="1219"/>
      <c r="V54" s="1220"/>
      <c r="W54" s="630" t="s">
        <v>635</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15"/>
      <c r="B55" s="1215"/>
      <c r="C55" s="1215"/>
      <c r="D55" s="1215"/>
      <c r="E55" s="1215"/>
      <c r="F55" s="1215"/>
      <c r="G55" s="865">
        <v>1</v>
      </c>
      <c r="H55" s="865"/>
      <c r="I55" s="1215"/>
      <c r="J55" s="1215"/>
      <c r="K55" s="873">
        <v>1</v>
      </c>
      <c r="L55" s="593" t="str">
        <f>mergeValue(A55) &amp;"."&amp; mergeValue(B55)&amp;"."&amp; mergeValue(C55)&amp;"."&amp; mergeValue(D55)&amp;"."&amp; mergeValue(E55)&amp;"."&amp; mergeValue(F55)&amp;"."&amp; mergeValue(G55)</f>
        <v>1.1.1.1.1.1.1</v>
      </c>
      <c r="M55" s="1069"/>
      <c r="N55" s="646"/>
      <c r="O55" s="562"/>
      <c r="P55" s="562"/>
      <c r="Q55" s="1094"/>
      <c r="R55" s="1221"/>
      <c r="S55" s="1222" t="s">
        <v>84</v>
      </c>
      <c r="T55" s="1221"/>
      <c r="U55" s="1222" t="s">
        <v>84</v>
      </c>
      <c r="V55" s="562"/>
      <c r="W55" s="1214" t="s">
        <v>654</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15"/>
      <c r="B56" s="1215"/>
      <c r="C56" s="1215"/>
      <c r="D56" s="1215"/>
      <c r="E56" s="1215"/>
      <c r="F56" s="1215"/>
      <c r="G56" s="865"/>
      <c r="H56" s="865"/>
      <c r="I56" s="1215"/>
      <c r="J56" s="1215"/>
      <c r="K56" s="873"/>
      <c r="L56" s="600"/>
      <c r="M56" s="646"/>
      <c r="N56" s="646"/>
      <c r="O56" s="562"/>
      <c r="P56" s="562"/>
      <c r="Q56" s="584" t="str">
        <f>R55 &amp; "-" &amp; T55</f>
        <v>-</v>
      </c>
      <c r="R56" s="1221"/>
      <c r="S56" s="1222"/>
      <c r="T56" s="1221"/>
      <c r="U56" s="1222"/>
      <c r="V56" s="562"/>
      <c r="W56" s="1214"/>
      <c r="X56" s="585"/>
      <c r="Y56" s="589"/>
      <c r="Z56" s="589" t="str">
        <f t="shared" si="1"/>
        <v/>
      </c>
      <c r="AA56" s="589"/>
      <c r="AB56" s="589"/>
      <c r="AC56" s="589"/>
      <c r="AD56" s="585"/>
      <c r="AE56" s="585"/>
      <c r="AF56" s="585"/>
      <c r="AG56" s="585"/>
      <c r="AH56" s="585"/>
      <c r="AI56" s="585"/>
      <c r="AJ56" s="585"/>
    </row>
    <row r="57" spans="1:36" s="523" customFormat="1" ht="15" customHeight="1">
      <c r="A57" s="1215"/>
      <c r="B57" s="1215"/>
      <c r="C57" s="1215"/>
      <c r="D57" s="1215"/>
      <c r="E57" s="1215"/>
      <c r="F57" s="1215"/>
      <c r="G57" s="867"/>
      <c r="H57" s="865"/>
      <c r="I57" s="1215"/>
      <c r="J57" s="1215"/>
      <c r="K57" s="872"/>
      <c r="L57" s="538"/>
      <c r="M57" s="557" t="s">
        <v>25</v>
      </c>
      <c r="N57" s="564"/>
      <c r="O57" s="564"/>
      <c r="P57" s="564"/>
      <c r="Q57" s="564"/>
      <c r="R57" s="564"/>
      <c r="S57" s="564"/>
      <c r="T57" s="564"/>
      <c r="U57" s="564"/>
      <c r="V57" s="560"/>
      <c r="W57" s="1214"/>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15"/>
      <c r="B58" s="1215"/>
      <c r="C58" s="1215"/>
      <c r="D58" s="1215"/>
      <c r="E58" s="1215"/>
      <c r="F58" s="867"/>
      <c r="G58" s="867"/>
      <c r="H58" s="865"/>
      <c r="I58" s="1215"/>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15"/>
      <c r="B59" s="1215"/>
      <c r="C59" s="1215"/>
      <c r="D59" s="1215"/>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15"/>
      <c r="B60" s="1215"/>
      <c r="C60" s="1215"/>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15"/>
      <c r="B61" s="1215"/>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15"/>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15">
        <v>1</v>
      </c>
      <c r="B67" s="883"/>
      <c r="C67" s="883"/>
      <c r="D67" s="883"/>
      <c r="E67" s="884"/>
      <c r="F67" s="885"/>
      <c r="G67" s="885"/>
      <c r="H67" s="885"/>
      <c r="I67" s="886"/>
      <c r="J67" s="881"/>
      <c r="K67" s="888"/>
      <c r="L67" s="593">
        <f>mergeValue(A67)</f>
        <v>1</v>
      </c>
      <c r="M67" s="641" t="s">
        <v>20</v>
      </c>
      <c r="N67" s="646"/>
      <c r="O67" s="1251"/>
      <c r="P67" s="1252"/>
      <c r="Q67" s="1252"/>
      <c r="R67" s="1252"/>
      <c r="S67" s="1252"/>
      <c r="T67" s="1252"/>
      <c r="U67" s="1252"/>
      <c r="V67" s="1253"/>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15"/>
      <c r="B68" s="1215">
        <v>1</v>
      </c>
      <c r="C68" s="883"/>
      <c r="D68" s="883"/>
      <c r="E68" s="885"/>
      <c r="F68" s="885"/>
      <c r="G68" s="885"/>
      <c r="H68" s="885"/>
      <c r="I68" s="880"/>
      <c r="J68" s="879"/>
      <c r="K68" s="882"/>
      <c r="L68" s="593" t="str">
        <f>mergeValue(A68) &amp;"."&amp; mergeValue(B68)</f>
        <v>1.1</v>
      </c>
      <c r="M68" s="546" t="s">
        <v>16</v>
      </c>
      <c r="N68" s="646"/>
      <c r="O68" s="1251"/>
      <c r="P68" s="1252"/>
      <c r="Q68" s="1252"/>
      <c r="R68" s="1252"/>
      <c r="S68" s="1252"/>
      <c r="T68" s="1252"/>
      <c r="U68" s="1252"/>
      <c r="V68" s="1253"/>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15"/>
      <c r="B69" s="1215"/>
      <c r="C69" s="1215">
        <v>1</v>
      </c>
      <c r="D69" s="883"/>
      <c r="E69" s="885"/>
      <c r="F69" s="885"/>
      <c r="G69" s="885"/>
      <c r="H69" s="885"/>
      <c r="I69" s="887"/>
      <c r="J69" s="879"/>
      <c r="K69" s="882"/>
      <c r="L69" s="593" t="str">
        <f>mergeValue(A69) &amp;"."&amp; mergeValue(B69)&amp;"."&amp; mergeValue(C69)</f>
        <v>1.1.1</v>
      </c>
      <c r="M69" s="547" t="s">
        <v>7</v>
      </c>
      <c r="N69" s="646"/>
      <c r="O69" s="1251"/>
      <c r="P69" s="1252"/>
      <c r="Q69" s="1252"/>
      <c r="R69" s="1252"/>
      <c r="S69" s="1252"/>
      <c r="T69" s="1252"/>
      <c r="U69" s="1252"/>
      <c r="V69" s="1253"/>
      <c r="W69" s="630" t="s">
        <v>632</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15"/>
      <c r="B70" s="1215"/>
      <c r="C70" s="1215"/>
      <c r="D70" s="1215">
        <v>1</v>
      </c>
      <c r="E70" s="885"/>
      <c r="F70" s="885"/>
      <c r="G70" s="885"/>
      <c r="H70" s="885"/>
      <c r="I70" s="887"/>
      <c r="J70" s="879"/>
      <c r="K70" s="882"/>
      <c r="L70" s="593" t="str">
        <f>mergeValue(A70) &amp;"."&amp; mergeValue(B70)&amp;"."&amp; mergeValue(C70)&amp;"."&amp; mergeValue(D70)</f>
        <v>1.1.1.1</v>
      </c>
      <c r="M70" s="548" t="s">
        <v>22</v>
      </c>
      <c r="N70" s="646"/>
      <c r="O70" s="1251"/>
      <c r="P70" s="1252"/>
      <c r="Q70" s="1252"/>
      <c r="R70" s="1252"/>
      <c r="S70" s="1252"/>
      <c r="T70" s="1252"/>
      <c r="U70" s="1252"/>
      <c r="V70" s="1253"/>
      <c r="W70" s="630" t="s">
        <v>633</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15"/>
      <c r="B71" s="1215"/>
      <c r="C71" s="1215"/>
      <c r="D71" s="1215"/>
      <c r="E71" s="1215">
        <v>1</v>
      </c>
      <c r="F71" s="885"/>
      <c r="G71" s="885"/>
      <c r="H71" s="883">
        <v>1</v>
      </c>
      <c r="I71" s="1215">
        <v>1</v>
      </c>
      <c r="J71" s="885"/>
      <c r="K71" s="890"/>
      <c r="L71" s="593" t="str">
        <f>mergeValue(A71) &amp;"."&amp; mergeValue(B71)&amp;"."&amp; mergeValue(C71)&amp;"."&amp; mergeValue(D71)&amp;"."&amp; mergeValue(E71)</f>
        <v>1.1.1.1.1</v>
      </c>
      <c r="M71" s="554" t="s">
        <v>9</v>
      </c>
      <c r="N71" s="646"/>
      <c r="O71" s="1218"/>
      <c r="P71" s="1219"/>
      <c r="Q71" s="1219"/>
      <c r="R71" s="1219"/>
      <c r="S71" s="1219"/>
      <c r="T71" s="1219"/>
      <c r="U71" s="1219"/>
      <c r="V71" s="1220"/>
      <c r="W71" s="630" t="s">
        <v>637</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15"/>
      <c r="B72" s="1215"/>
      <c r="C72" s="1215"/>
      <c r="D72" s="1215"/>
      <c r="E72" s="1215"/>
      <c r="F72" s="1215">
        <v>1</v>
      </c>
      <c r="G72" s="883"/>
      <c r="H72" s="883"/>
      <c r="I72" s="1215"/>
      <c r="J72" s="1215">
        <v>1</v>
      </c>
      <c r="K72" s="891"/>
      <c r="L72" s="593" t="str">
        <f>mergeValue(A72) &amp;"."&amp; mergeValue(B72)&amp;"."&amp; mergeValue(C72)&amp;"."&amp; mergeValue(D72)&amp;"."&amp; mergeValue(E72)&amp;"."&amp; mergeValue(F72)</f>
        <v>1.1.1.1.1.1</v>
      </c>
      <c r="M72" s="555" t="s">
        <v>10</v>
      </c>
      <c r="N72" s="646"/>
      <c r="O72" s="1218"/>
      <c r="P72" s="1219"/>
      <c r="Q72" s="1219"/>
      <c r="R72" s="1219"/>
      <c r="S72" s="1219"/>
      <c r="T72" s="1219"/>
      <c r="U72" s="1219"/>
      <c r="V72" s="1220"/>
      <c r="W72" s="630" t="s">
        <v>635</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15"/>
      <c r="B73" s="1215"/>
      <c r="C73" s="1215"/>
      <c r="D73" s="1215"/>
      <c r="E73" s="1215"/>
      <c r="F73" s="1215"/>
      <c r="G73" s="883">
        <v>1</v>
      </c>
      <c r="H73" s="883"/>
      <c r="I73" s="1215"/>
      <c r="J73" s="1215"/>
      <c r="K73" s="891">
        <v>1</v>
      </c>
      <c r="L73" s="593" t="str">
        <f>mergeValue(A73) &amp;"."&amp; mergeValue(B73)&amp;"."&amp; mergeValue(C73)&amp;"."&amp; mergeValue(D73)&amp;"."&amp; mergeValue(E73)&amp;"."&amp; mergeValue(F73)&amp;"."&amp; mergeValue(G73)</f>
        <v>1.1.1.1.1.1.1</v>
      </c>
      <c r="M73" s="1069"/>
      <c r="N73" s="646"/>
      <c r="O73" s="562"/>
      <c r="P73" s="562"/>
      <c r="Q73" s="1094"/>
      <c r="R73" s="1221"/>
      <c r="S73" s="1222" t="s">
        <v>84</v>
      </c>
      <c r="T73" s="1221"/>
      <c r="U73" s="1222" t="s">
        <v>84</v>
      </c>
      <c r="V73" s="562"/>
      <c r="W73" s="1214" t="s">
        <v>654</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15"/>
      <c r="B74" s="1215"/>
      <c r="C74" s="1215"/>
      <c r="D74" s="1215"/>
      <c r="E74" s="1215"/>
      <c r="F74" s="1215"/>
      <c r="G74" s="883"/>
      <c r="H74" s="883"/>
      <c r="I74" s="1215"/>
      <c r="J74" s="1215"/>
      <c r="K74" s="891"/>
      <c r="L74" s="600"/>
      <c r="M74" s="646"/>
      <c r="N74" s="646"/>
      <c r="O74" s="562"/>
      <c r="P74" s="562"/>
      <c r="Q74" s="584" t="str">
        <f>R73 &amp; "-" &amp; T73</f>
        <v>-</v>
      </c>
      <c r="R74" s="1221"/>
      <c r="S74" s="1222"/>
      <c r="T74" s="1221"/>
      <c r="U74" s="1222"/>
      <c r="V74" s="562"/>
      <c r="W74" s="1214"/>
      <c r="X74" s="585"/>
      <c r="Y74" s="589"/>
      <c r="Z74" s="589" t="str">
        <f t="shared" si="2"/>
        <v/>
      </c>
      <c r="AA74" s="589"/>
      <c r="AB74" s="589"/>
      <c r="AC74" s="589"/>
      <c r="AD74" s="585"/>
      <c r="AE74" s="585"/>
      <c r="AF74" s="585"/>
      <c r="AG74" s="585"/>
      <c r="AH74" s="585"/>
      <c r="AI74" s="585"/>
      <c r="AJ74" s="585"/>
    </row>
    <row r="75" spans="1:36" s="523" customFormat="1" ht="15" customHeight="1">
      <c r="A75" s="1215"/>
      <c r="B75" s="1215"/>
      <c r="C75" s="1215"/>
      <c r="D75" s="1215"/>
      <c r="E75" s="1215"/>
      <c r="F75" s="1215"/>
      <c r="G75" s="885"/>
      <c r="H75" s="883"/>
      <c r="I75" s="1215"/>
      <c r="J75" s="1215"/>
      <c r="K75" s="890"/>
      <c r="L75" s="538"/>
      <c r="M75" s="557" t="s">
        <v>25</v>
      </c>
      <c r="N75" s="564"/>
      <c r="O75" s="564"/>
      <c r="P75" s="564"/>
      <c r="Q75" s="564"/>
      <c r="R75" s="564"/>
      <c r="S75" s="564"/>
      <c r="T75" s="564"/>
      <c r="U75" s="564"/>
      <c r="V75" s="560"/>
      <c r="W75" s="1214"/>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15"/>
      <c r="B76" s="1215"/>
      <c r="C76" s="1215"/>
      <c r="D76" s="1215"/>
      <c r="E76" s="1215"/>
      <c r="F76" s="885"/>
      <c r="G76" s="885"/>
      <c r="H76" s="883"/>
      <c r="I76" s="1215"/>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15"/>
      <c r="B77" s="1215"/>
      <c r="C77" s="1215"/>
      <c r="D77" s="1215"/>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15"/>
      <c r="B78" s="1215"/>
      <c r="C78" s="1215"/>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15"/>
      <c r="B79" s="1215"/>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15"/>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15">
        <v>1</v>
      </c>
      <c r="B85" s="919"/>
      <c r="C85" s="919"/>
      <c r="D85" s="919"/>
      <c r="E85" s="920"/>
      <c r="F85" s="921"/>
      <c r="G85" s="919"/>
      <c r="H85" s="919"/>
      <c r="I85" s="922"/>
      <c r="J85" s="917"/>
      <c r="K85" s="926">
        <v>1</v>
      </c>
      <c r="L85" s="593">
        <f>mergeValue(A85)</f>
        <v>1</v>
      </c>
      <c r="M85" s="641" t="s">
        <v>20</v>
      </c>
      <c r="N85" s="580"/>
      <c r="O85" s="1307"/>
      <c r="P85" s="1308"/>
      <c r="Q85" s="1308"/>
      <c r="R85" s="1308"/>
      <c r="S85" s="1308"/>
      <c r="T85" s="1308"/>
      <c r="U85" s="1308"/>
      <c r="V85" s="1309"/>
      <c r="W85" s="630" t="s">
        <v>657</v>
      </c>
      <c r="X85" s="585"/>
      <c r="Y85" s="585"/>
      <c r="Z85" s="585"/>
      <c r="AA85" s="585"/>
      <c r="AB85" s="585"/>
      <c r="AC85" s="585"/>
      <c r="AD85" s="585"/>
      <c r="AE85" s="585"/>
      <c r="AF85" s="585"/>
      <c r="AG85" s="585"/>
      <c r="AH85" s="585"/>
      <c r="AI85" s="585"/>
    </row>
    <row r="86" spans="1:36" s="523" customFormat="1" ht="22.5">
      <c r="A86" s="1215"/>
      <c r="B86" s="1215">
        <v>1</v>
      </c>
      <c r="C86" s="919"/>
      <c r="D86" s="919"/>
      <c r="E86" s="921"/>
      <c r="F86" s="921"/>
      <c r="G86" s="919"/>
      <c r="H86" s="919"/>
      <c r="I86" s="916"/>
      <c r="J86" s="915"/>
      <c r="K86" s="926">
        <v>1</v>
      </c>
      <c r="L86" s="593" t="str">
        <f>mergeValue(A86) &amp;"."&amp; mergeValue(B86)</f>
        <v>1.1</v>
      </c>
      <c r="M86" s="546" t="s">
        <v>16</v>
      </c>
      <c r="N86" s="580"/>
      <c r="O86" s="1307"/>
      <c r="P86" s="1308"/>
      <c r="Q86" s="1308"/>
      <c r="R86" s="1308"/>
      <c r="S86" s="1308"/>
      <c r="T86" s="1308"/>
      <c r="U86" s="1308"/>
      <c r="V86" s="1309"/>
      <c r="W86" s="630" t="s">
        <v>477</v>
      </c>
      <c r="X86" s="585"/>
      <c r="Y86" s="585"/>
      <c r="Z86" s="585"/>
      <c r="AA86" s="585"/>
      <c r="AB86" s="585"/>
      <c r="AC86" s="585"/>
      <c r="AD86" s="585"/>
      <c r="AE86" s="585"/>
      <c r="AF86" s="585"/>
      <c r="AG86" s="585"/>
      <c r="AH86" s="585"/>
      <c r="AI86" s="585"/>
    </row>
    <row r="87" spans="1:36" s="523" customFormat="1" ht="22.5">
      <c r="A87" s="1215"/>
      <c r="B87" s="1215"/>
      <c r="C87" s="1215">
        <v>1</v>
      </c>
      <c r="D87" s="919"/>
      <c r="E87" s="921"/>
      <c r="F87" s="921"/>
      <c r="G87" s="919"/>
      <c r="H87" s="919"/>
      <c r="I87" s="923"/>
      <c r="J87" s="915"/>
      <c r="K87" s="926">
        <v>1</v>
      </c>
      <c r="L87" s="593" t="str">
        <f>mergeValue(A87) &amp;"."&amp; mergeValue(B87)&amp;"."&amp; mergeValue(C87)</f>
        <v>1.1.1</v>
      </c>
      <c r="M87" s="547" t="s">
        <v>7</v>
      </c>
      <c r="N87" s="580"/>
      <c r="O87" s="1307"/>
      <c r="P87" s="1308"/>
      <c r="Q87" s="1308"/>
      <c r="R87" s="1308"/>
      <c r="S87" s="1308"/>
      <c r="T87" s="1308"/>
      <c r="U87" s="1308"/>
      <c r="V87" s="1309"/>
      <c r="W87" s="630" t="s">
        <v>632</v>
      </c>
      <c r="X87" s="585"/>
      <c r="Y87" s="585"/>
      <c r="Z87" s="585"/>
      <c r="AA87" s="585"/>
      <c r="AB87" s="585"/>
      <c r="AC87" s="585"/>
      <c r="AD87" s="585"/>
      <c r="AE87" s="585"/>
      <c r="AF87" s="585"/>
      <c r="AG87" s="585"/>
      <c r="AH87" s="585"/>
      <c r="AI87" s="585"/>
    </row>
    <row r="88" spans="1:36" s="523" customFormat="1" ht="22.5">
      <c r="A88" s="1215"/>
      <c r="B88" s="1215"/>
      <c r="C88" s="1215"/>
      <c r="D88" s="1215">
        <v>1</v>
      </c>
      <c r="E88" s="921"/>
      <c r="F88" s="921"/>
      <c r="G88" s="919"/>
      <c r="H88" s="919"/>
      <c r="I88" s="1215">
        <v>1</v>
      </c>
      <c r="J88" s="915"/>
      <c r="K88" s="926">
        <v>1</v>
      </c>
      <c r="L88" s="593" t="str">
        <f>mergeValue(A88) &amp;"."&amp; mergeValue(B88)&amp;"."&amp; mergeValue(C88)&amp;"."&amp; mergeValue(D88)</f>
        <v>1.1.1.1</v>
      </c>
      <c r="M88" s="548" t="s">
        <v>22</v>
      </c>
      <c r="N88" s="580"/>
      <c r="O88" s="1307"/>
      <c r="P88" s="1308"/>
      <c r="Q88" s="1308"/>
      <c r="R88" s="1308"/>
      <c r="S88" s="1308"/>
      <c r="T88" s="1308"/>
      <c r="U88" s="1308"/>
      <c r="V88" s="1309"/>
      <c r="W88" s="630" t="s">
        <v>633</v>
      </c>
      <c r="X88" s="585"/>
      <c r="Y88" s="585"/>
      <c r="Z88" s="585"/>
      <c r="AA88" s="585"/>
      <c r="AB88" s="585"/>
      <c r="AC88" s="585"/>
      <c r="AD88" s="585"/>
      <c r="AE88" s="585"/>
      <c r="AF88" s="585"/>
      <c r="AG88" s="585"/>
      <c r="AH88" s="585"/>
      <c r="AI88" s="585"/>
    </row>
    <row r="89" spans="1:36" s="523" customFormat="1" ht="11.25" hidden="1" customHeight="1">
      <c r="A89" s="1215"/>
      <c r="B89" s="1215"/>
      <c r="C89" s="1215"/>
      <c r="D89" s="1215"/>
      <c r="E89" s="1215">
        <v>1</v>
      </c>
      <c r="F89" s="921"/>
      <c r="G89" s="919"/>
      <c r="H89" s="919"/>
      <c r="I89" s="1215"/>
      <c r="J89" s="921"/>
      <c r="K89" s="926">
        <v>1</v>
      </c>
      <c r="L89" s="593"/>
      <c r="M89" s="554"/>
      <c r="N89" s="581"/>
      <c r="O89" s="1311"/>
      <c r="P89" s="1325"/>
      <c r="Q89" s="1325"/>
      <c r="R89" s="1325"/>
      <c r="S89" s="1325"/>
      <c r="T89" s="1325"/>
      <c r="U89" s="1325"/>
      <c r="V89" s="1326"/>
      <c r="W89" s="559"/>
      <c r="X89" s="585"/>
      <c r="Y89" s="585"/>
      <c r="Z89" s="585"/>
      <c r="AA89" s="585"/>
      <c r="AB89" s="585"/>
      <c r="AC89" s="585"/>
      <c r="AD89" s="585"/>
      <c r="AE89" s="585"/>
      <c r="AF89" s="585"/>
      <c r="AG89" s="585"/>
      <c r="AH89" s="585"/>
      <c r="AI89" s="585"/>
    </row>
    <row r="90" spans="1:36" s="523" customFormat="1" ht="90">
      <c r="A90" s="1215"/>
      <c r="B90" s="1215"/>
      <c r="C90" s="1215"/>
      <c r="D90" s="1215"/>
      <c r="E90" s="1215"/>
      <c r="F90" s="1215">
        <v>1</v>
      </c>
      <c r="G90" s="919"/>
      <c r="H90" s="919"/>
      <c r="I90" s="1215"/>
      <c r="J90" s="1254"/>
      <c r="K90" s="926">
        <v>1</v>
      </c>
      <c r="L90" s="593" t="str">
        <f>mergeValue(A90) &amp;"."&amp; mergeValue(B90)&amp;"."&amp; mergeValue(C90)&amp;"."&amp; mergeValue(D90)&amp;"."&amp;  mergeValue(F90)</f>
        <v>1.1.1.1.1</v>
      </c>
      <c r="M90" s="554" t="s">
        <v>10</v>
      </c>
      <c r="N90" s="581"/>
      <c r="O90" s="1218"/>
      <c r="P90" s="1219"/>
      <c r="Q90" s="1219"/>
      <c r="R90" s="1219"/>
      <c r="S90" s="1219"/>
      <c r="T90" s="1219"/>
      <c r="U90" s="1219"/>
      <c r="V90" s="1220"/>
      <c r="W90" s="630" t="s">
        <v>634</v>
      </c>
      <c r="X90" s="585"/>
      <c r="Y90" s="589" t="str">
        <f>strCheckUnique(Z90:Z93)</f>
        <v/>
      </c>
      <c r="Z90" s="585"/>
      <c r="AA90" s="589"/>
      <c r="AB90" s="585"/>
      <c r="AC90" s="585"/>
      <c r="AD90" s="585"/>
      <c r="AE90" s="585"/>
      <c r="AF90" s="585"/>
      <c r="AG90" s="585"/>
      <c r="AH90" s="585"/>
      <c r="AI90" s="585"/>
    </row>
    <row r="91" spans="1:36" s="523" customFormat="1" ht="192" customHeight="1">
      <c r="A91" s="1215"/>
      <c r="B91" s="1215"/>
      <c r="C91" s="1215"/>
      <c r="D91" s="1215"/>
      <c r="E91" s="1215"/>
      <c r="F91" s="1215"/>
      <c r="G91" s="919">
        <v>1</v>
      </c>
      <c r="H91" s="919"/>
      <c r="I91" s="1215"/>
      <c r="J91" s="1254"/>
      <c r="K91" s="918"/>
      <c r="L91" s="593" t="str">
        <f>mergeValue(A91) &amp;"."&amp; mergeValue(B91)&amp;"."&amp; mergeValue(C91)&amp;"."&amp; mergeValue(D91)&amp;"."&amp;  mergeValue(F91)&amp;"."&amp;  mergeValue(G91)</f>
        <v>1.1.1.1.1.1</v>
      </c>
      <c r="M91" s="1069"/>
      <c r="N91" s="586"/>
      <c r="O91" s="562"/>
      <c r="P91" s="562"/>
      <c r="Q91" s="562"/>
      <c r="R91" s="1250"/>
      <c r="S91" s="1222" t="s">
        <v>84</v>
      </c>
      <c r="T91" s="1250"/>
      <c r="U91" s="1222" t="s">
        <v>84</v>
      </c>
      <c r="V91" s="537"/>
      <c r="W91" s="1214" t="s">
        <v>658</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15"/>
      <c r="B92" s="1215"/>
      <c r="C92" s="1215"/>
      <c r="D92" s="1215"/>
      <c r="E92" s="1215"/>
      <c r="F92" s="1215"/>
      <c r="G92" s="919"/>
      <c r="H92" s="919"/>
      <c r="I92" s="1215"/>
      <c r="J92" s="1254"/>
      <c r="K92" s="926">
        <v>1</v>
      </c>
      <c r="L92" s="600"/>
      <c r="M92" s="646"/>
      <c r="N92" s="586"/>
      <c r="O92" s="562"/>
      <c r="P92" s="562"/>
      <c r="Q92" s="584" t="str">
        <f>R91 &amp; "-" &amp; T91</f>
        <v>-</v>
      </c>
      <c r="R92" s="1250"/>
      <c r="S92" s="1222"/>
      <c r="T92" s="1250"/>
      <c r="U92" s="1222"/>
      <c r="V92" s="537"/>
      <c r="W92" s="1214"/>
      <c r="X92" s="585"/>
      <c r="Y92" s="589"/>
      <c r="Z92" s="589"/>
      <c r="AA92" s="589"/>
      <c r="AB92" s="589"/>
      <c r="AC92" s="589"/>
      <c r="AD92" s="585"/>
      <c r="AE92" s="585"/>
      <c r="AF92" s="585"/>
      <c r="AG92" s="585"/>
      <c r="AH92" s="585"/>
      <c r="AI92" s="585"/>
    </row>
    <row r="93" spans="1:36" s="522" customFormat="1" ht="15" customHeight="1">
      <c r="A93" s="1215"/>
      <c r="B93" s="1215"/>
      <c r="C93" s="1215"/>
      <c r="D93" s="1215"/>
      <c r="E93" s="1215"/>
      <c r="F93" s="1215"/>
      <c r="G93" s="919"/>
      <c r="H93" s="919"/>
      <c r="I93" s="1215"/>
      <c r="J93" s="1254"/>
      <c r="K93" s="926">
        <v>1</v>
      </c>
      <c r="L93" s="538"/>
      <c r="M93" s="556" t="s">
        <v>25</v>
      </c>
      <c r="N93" s="551"/>
      <c r="O93" s="545"/>
      <c r="P93" s="545"/>
      <c r="Q93" s="545"/>
      <c r="R93" s="573"/>
      <c r="S93" s="564"/>
      <c r="T93" s="563"/>
      <c r="U93" s="551"/>
      <c r="V93" s="560"/>
      <c r="W93" s="1214"/>
      <c r="X93" s="587"/>
      <c r="Y93" s="587"/>
      <c r="Z93" s="587"/>
      <c r="AA93" s="587"/>
      <c r="AB93" s="587"/>
      <c r="AC93" s="587"/>
      <c r="AD93" s="587"/>
      <c r="AE93" s="587"/>
      <c r="AF93" s="587"/>
      <c r="AG93" s="587"/>
      <c r="AH93" s="587"/>
      <c r="AI93" s="587"/>
    </row>
    <row r="94" spans="1:36" s="522" customFormat="1" ht="15" customHeight="1">
      <c r="A94" s="1215"/>
      <c r="B94" s="1215"/>
      <c r="C94" s="1215"/>
      <c r="D94" s="1215"/>
      <c r="E94" s="1215"/>
      <c r="F94" s="921"/>
      <c r="G94" s="921"/>
      <c r="H94" s="919"/>
      <c r="I94" s="1215"/>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15"/>
      <c r="B95" s="1215"/>
      <c r="C95" s="1215"/>
      <c r="D95" s="1215"/>
      <c r="E95" s="921"/>
      <c r="F95" s="921"/>
      <c r="G95" s="921"/>
      <c r="H95" s="919"/>
      <c r="I95" s="1215"/>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15"/>
      <c r="B96" s="1215"/>
      <c r="C96" s="1215"/>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15"/>
      <c r="B97" s="1215"/>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15"/>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15">
        <v>1</v>
      </c>
      <c r="B103" s="1079"/>
      <c r="C103" s="1079"/>
      <c r="D103" s="1079"/>
      <c r="E103" s="1080"/>
      <c r="F103" s="1081"/>
      <c r="G103" s="1079"/>
      <c r="H103" s="1079"/>
      <c r="I103" s="1060"/>
      <c r="J103" s="1065"/>
      <c r="K103" s="1065"/>
      <c r="L103" s="593">
        <f>mergeValue(A103)</f>
        <v>1</v>
      </c>
      <c r="M103" s="641" t="s">
        <v>20</v>
      </c>
      <c r="N103" s="580"/>
      <c r="O103" s="1307"/>
      <c r="P103" s="1308"/>
      <c r="Q103" s="1308"/>
      <c r="R103" s="1308"/>
      <c r="S103" s="1308"/>
      <c r="T103" s="1308"/>
      <c r="U103" s="1308"/>
      <c r="V103" s="1308"/>
      <c r="W103" s="1308"/>
      <c r="X103" s="1308"/>
      <c r="Y103" s="1308"/>
      <c r="Z103" s="1308"/>
      <c r="AA103" s="1309"/>
      <c r="AB103" s="630" t="s">
        <v>476</v>
      </c>
      <c r="AC103" s="585"/>
      <c r="AD103" s="585"/>
      <c r="AE103" s="585"/>
      <c r="AF103" s="585"/>
      <c r="AG103" s="585"/>
      <c r="AH103" s="585"/>
      <c r="AI103" s="585"/>
      <c r="AJ103" s="585"/>
      <c r="AK103" s="585"/>
      <c r="AL103" s="585"/>
      <c r="AM103" s="585"/>
      <c r="AN103" s="585"/>
    </row>
    <row r="104" spans="1:40" s="523" customFormat="1" ht="22.5">
      <c r="A104" s="1215"/>
      <c r="B104" s="1215">
        <v>1</v>
      </c>
      <c r="C104" s="1079"/>
      <c r="D104" s="1079"/>
      <c r="E104" s="1081"/>
      <c r="F104" s="1081"/>
      <c r="G104" s="1079"/>
      <c r="H104" s="1079"/>
      <c r="I104" s="1067"/>
      <c r="J104" s="1062"/>
      <c r="K104" s="1061"/>
      <c r="L104" s="593" t="str">
        <f>mergeValue(A104) &amp;"."&amp; mergeValue(B104)</f>
        <v>1.1</v>
      </c>
      <c r="M104" s="546" t="s">
        <v>16</v>
      </c>
      <c r="N104" s="580"/>
      <c r="O104" s="1307"/>
      <c r="P104" s="1308"/>
      <c r="Q104" s="1308"/>
      <c r="R104" s="1308"/>
      <c r="S104" s="1308"/>
      <c r="T104" s="1308"/>
      <c r="U104" s="1308"/>
      <c r="V104" s="1308"/>
      <c r="W104" s="1308"/>
      <c r="X104" s="1308"/>
      <c r="Y104" s="1308"/>
      <c r="Z104" s="1308"/>
      <c r="AA104" s="1309"/>
      <c r="AB104" s="630" t="s">
        <v>477</v>
      </c>
      <c r="AC104" s="585"/>
      <c r="AD104" s="585"/>
      <c r="AE104" s="585"/>
      <c r="AF104" s="585"/>
      <c r="AG104" s="585"/>
      <c r="AH104" s="585"/>
      <c r="AI104" s="585"/>
      <c r="AJ104" s="585"/>
      <c r="AK104" s="585"/>
      <c r="AL104" s="585"/>
      <c r="AM104" s="585"/>
      <c r="AN104" s="585"/>
    </row>
    <row r="105" spans="1:40" s="523" customFormat="1" ht="22.5">
      <c r="A105" s="1215"/>
      <c r="B105" s="1215"/>
      <c r="C105" s="1215">
        <v>1</v>
      </c>
      <c r="D105" s="1079"/>
      <c r="E105" s="1081"/>
      <c r="F105" s="1081"/>
      <c r="G105" s="1079"/>
      <c r="H105" s="1079"/>
      <c r="I105" s="1067"/>
      <c r="J105" s="1062"/>
      <c r="K105" s="1061"/>
      <c r="L105" s="593" t="str">
        <f>mergeValue(A105) &amp;"."&amp; mergeValue(B105)&amp;"."&amp; mergeValue(C105)</f>
        <v>1.1.1</v>
      </c>
      <c r="M105" s="547" t="s">
        <v>7</v>
      </c>
      <c r="N105" s="580"/>
      <c r="O105" s="1307"/>
      <c r="P105" s="1308"/>
      <c r="Q105" s="1308"/>
      <c r="R105" s="1308"/>
      <c r="S105" s="1308"/>
      <c r="T105" s="1308"/>
      <c r="U105" s="1308"/>
      <c r="V105" s="1308"/>
      <c r="W105" s="1308"/>
      <c r="X105" s="1308"/>
      <c r="Y105" s="1308"/>
      <c r="Z105" s="1308"/>
      <c r="AA105" s="1309"/>
      <c r="AB105" s="630" t="s">
        <v>632</v>
      </c>
      <c r="AC105" s="585"/>
      <c r="AD105" s="585"/>
      <c r="AE105" s="585"/>
      <c r="AF105" s="585"/>
      <c r="AG105" s="585"/>
      <c r="AH105" s="585"/>
      <c r="AI105" s="585"/>
      <c r="AJ105" s="585"/>
      <c r="AK105" s="585"/>
      <c r="AL105" s="585"/>
      <c r="AM105" s="585"/>
      <c r="AN105" s="585"/>
    </row>
    <row r="106" spans="1:40" s="523" customFormat="1" ht="22.5">
      <c r="A106" s="1215"/>
      <c r="B106" s="1215"/>
      <c r="C106" s="1215"/>
      <c r="D106" s="1215">
        <v>1</v>
      </c>
      <c r="E106" s="1081"/>
      <c r="F106" s="1081"/>
      <c r="G106" s="1079"/>
      <c r="H106" s="1079"/>
      <c r="I106" s="1067"/>
      <c r="J106" s="1062"/>
      <c r="K106" s="1061"/>
      <c r="L106" s="593" t="str">
        <f>mergeValue(A106) &amp;"."&amp; mergeValue(B106)&amp;"."&amp; mergeValue(C106)&amp;"."&amp; mergeValue(D106)</f>
        <v>1.1.1.1</v>
      </c>
      <c r="M106" s="548" t="s">
        <v>22</v>
      </c>
      <c r="N106" s="580"/>
      <c r="O106" s="1307"/>
      <c r="P106" s="1308"/>
      <c r="Q106" s="1308"/>
      <c r="R106" s="1308"/>
      <c r="S106" s="1308"/>
      <c r="T106" s="1308"/>
      <c r="U106" s="1308"/>
      <c r="V106" s="1308"/>
      <c r="W106" s="1308"/>
      <c r="X106" s="1308"/>
      <c r="Y106" s="1308"/>
      <c r="Z106" s="1308"/>
      <c r="AA106" s="1309"/>
      <c r="AB106" s="630" t="s">
        <v>633</v>
      </c>
      <c r="AC106" s="585"/>
      <c r="AD106" s="585"/>
      <c r="AE106" s="585"/>
      <c r="AF106" s="585"/>
      <c r="AG106" s="585"/>
      <c r="AH106" s="585"/>
      <c r="AI106" s="585"/>
      <c r="AJ106" s="585"/>
      <c r="AK106" s="585"/>
      <c r="AL106" s="585"/>
      <c r="AM106" s="585"/>
      <c r="AN106" s="585"/>
    </row>
    <row r="107" spans="1:40" s="523" customFormat="1" ht="0.2" customHeight="1">
      <c r="A107" s="1215"/>
      <c r="B107" s="1215"/>
      <c r="C107" s="1215"/>
      <c r="D107" s="1215"/>
      <c r="E107" s="1215">
        <v>1</v>
      </c>
      <c r="F107" s="1081"/>
      <c r="G107" s="1079"/>
      <c r="H107" s="1079"/>
      <c r="I107" s="1066"/>
      <c r="J107" s="1062"/>
      <c r="K107" s="1061"/>
      <c r="L107" s="593"/>
      <c r="M107" s="554"/>
      <c r="N107" s="581"/>
      <c r="O107" s="1311"/>
      <c r="P107" s="1325"/>
      <c r="Q107" s="1325"/>
      <c r="R107" s="1325"/>
      <c r="S107" s="1325"/>
      <c r="T107" s="1325"/>
      <c r="U107" s="1325"/>
      <c r="V107" s="1325"/>
      <c r="W107" s="1325"/>
      <c r="X107" s="1325"/>
      <c r="Y107" s="1325"/>
      <c r="Z107" s="1325"/>
      <c r="AA107" s="1326"/>
      <c r="AB107" s="630"/>
      <c r="AC107" s="585"/>
      <c r="AD107" s="585"/>
      <c r="AE107" s="585"/>
      <c r="AF107" s="585"/>
      <c r="AG107" s="585"/>
      <c r="AH107" s="585"/>
      <c r="AI107" s="585"/>
      <c r="AJ107" s="585"/>
      <c r="AK107" s="585"/>
      <c r="AL107" s="585"/>
      <c r="AM107" s="585"/>
      <c r="AN107" s="585"/>
    </row>
    <row r="108" spans="1:40" s="523" customFormat="1" ht="90">
      <c r="A108" s="1215"/>
      <c r="B108" s="1215"/>
      <c r="C108" s="1215"/>
      <c r="D108" s="1215"/>
      <c r="E108" s="1215"/>
      <c r="F108" s="1215">
        <v>1</v>
      </c>
      <c r="G108" s="1079"/>
      <c r="H108" s="1079"/>
      <c r="I108" s="1270"/>
      <c r="J108" s="1062"/>
      <c r="K108" s="1061"/>
      <c r="L108" s="593" t="str">
        <f>mergeValue(A108) &amp;"."&amp; mergeValue(B108)&amp;"."&amp; mergeValue(C108)&amp;"."&amp; mergeValue(D108)&amp;"."&amp; mergeValue(F108)</f>
        <v>1.1.1.1.1</v>
      </c>
      <c r="M108" s="555" t="s">
        <v>10</v>
      </c>
      <c r="N108" s="581"/>
      <c r="O108" s="1218"/>
      <c r="P108" s="1219"/>
      <c r="Q108" s="1219"/>
      <c r="R108" s="1219"/>
      <c r="S108" s="1219"/>
      <c r="T108" s="1219"/>
      <c r="U108" s="1219"/>
      <c r="V108" s="1219"/>
      <c r="W108" s="1219"/>
      <c r="X108" s="1219"/>
      <c r="Y108" s="1219"/>
      <c r="Z108" s="1219"/>
      <c r="AA108" s="1220"/>
      <c r="AB108" s="630" t="s">
        <v>634</v>
      </c>
      <c r="AC108" s="585"/>
      <c r="AD108" s="589" t="str">
        <f>strCheckUnique(AE108:AE113)</f>
        <v/>
      </c>
      <c r="AE108" s="585"/>
      <c r="AF108" s="589"/>
      <c r="AG108" s="585"/>
      <c r="AH108" s="585"/>
      <c r="AI108" s="585"/>
      <c r="AJ108" s="585"/>
      <c r="AK108" s="585"/>
      <c r="AL108" s="585"/>
      <c r="AM108" s="585"/>
      <c r="AN108" s="585"/>
    </row>
    <row r="109" spans="1:40" s="523" customFormat="1" ht="135">
      <c r="A109" s="1215"/>
      <c r="B109" s="1215"/>
      <c r="C109" s="1215"/>
      <c r="D109" s="1215"/>
      <c r="E109" s="1215"/>
      <c r="F109" s="1215"/>
      <c r="G109" s="1215">
        <v>1</v>
      </c>
      <c r="H109" s="1079"/>
      <c r="I109" s="1270"/>
      <c r="J109" s="1271"/>
      <c r="K109" s="1068"/>
      <c r="L109" s="593" t="str">
        <f>mergeValue(A109) &amp;"."&amp; mergeValue(B109)&amp;"."&amp; mergeValue(C109)&amp;"."&amp; mergeValue(D109)&amp;"."&amp; mergeValue(F109)&amp;"."&amp; mergeValue(G109)</f>
        <v>1.1.1.1.1.1</v>
      </c>
      <c r="M109" s="1069" t="s">
        <v>649</v>
      </c>
      <c r="N109" s="646"/>
      <c r="O109" s="562"/>
      <c r="P109" s="562"/>
      <c r="Q109" s="562"/>
      <c r="R109" s="493"/>
      <c r="S109" s="1095"/>
      <c r="T109" s="493"/>
      <c r="U109" s="1095"/>
      <c r="V109" s="584" t="str">
        <f>W109 &amp; "-" &amp; Y109</f>
        <v>-</v>
      </c>
      <c r="W109" s="1250"/>
      <c r="X109" s="1222" t="s">
        <v>84</v>
      </c>
      <c r="Y109" s="1250"/>
      <c r="Z109" s="1222" t="s">
        <v>84</v>
      </c>
      <c r="AA109" s="537"/>
      <c r="AB109" s="630" t="s">
        <v>667</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15"/>
      <c r="B110" s="1215"/>
      <c r="C110" s="1215"/>
      <c r="D110" s="1215"/>
      <c r="E110" s="1215"/>
      <c r="F110" s="1215"/>
      <c r="G110" s="1215"/>
      <c r="H110" s="1079">
        <v>1</v>
      </c>
      <c r="I110" s="1270"/>
      <c r="J110" s="1271"/>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50"/>
      <c r="X110" s="1222"/>
      <c r="Y110" s="1250"/>
      <c r="Z110" s="1222"/>
      <c r="AA110" s="670"/>
      <c r="AB110" s="1214" t="s">
        <v>668</v>
      </c>
      <c r="AC110" s="585" t="str">
        <f>strCheckDate(O110:AA110)</f>
        <v/>
      </c>
      <c r="AD110" s="585"/>
      <c r="AE110" s="585"/>
      <c r="AF110" s="589"/>
      <c r="AG110" s="585"/>
      <c r="AH110" s="585"/>
      <c r="AI110" s="585"/>
      <c r="AJ110" s="585"/>
      <c r="AK110" s="585"/>
      <c r="AL110" s="585"/>
      <c r="AM110" s="585"/>
      <c r="AN110" s="585"/>
    </row>
    <row r="111" spans="1:40" s="523" customFormat="1" ht="0.2" customHeight="1">
      <c r="A111" s="1215"/>
      <c r="B111" s="1215"/>
      <c r="C111" s="1215"/>
      <c r="D111" s="1215"/>
      <c r="E111" s="1215"/>
      <c r="F111" s="1215"/>
      <c r="G111" s="1215"/>
      <c r="H111" s="1079"/>
      <c r="I111" s="1270"/>
      <c r="J111" s="1271"/>
      <c r="K111" s="1068"/>
      <c r="L111" s="600"/>
      <c r="M111" s="646"/>
      <c r="N111" s="646"/>
      <c r="O111" s="562"/>
      <c r="P111" s="493"/>
      <c r="Q111" s="493"/>
      <c r="R111" s="493"/>
      <c r="S111" s="493"/>
      <c r="T111" s="493"/>
      <c r="U111" s="559"/>
      <c r="V111" s="584"/>
      <c r="W111" s="1221"/>
      <c r="X111" s="1222"/>
      <c r="Y111" s="1221"/>
      <c r="Z111" s="1222"/>
      <c r="AA111" s="537"/>
      <c r="AB111" s="1214"/>
      <c r="AC111" s="585"/>
      <c r="AD111" s="585"/>
      <c r="AE111" s="585"/>
      <c r="AF111" s="589">
        <f ca="1">OFFSET(AF111,-1,0)</f>
        <v>0</v>
      </c>
      <c r="AG111" s="585"/>
      <c r="AH111" s="585"/>
      <c r="AI111" s="585"/>
      <c r="AJ111" s="585"/>
      <c r="AK111" s="585"/>
      <c r="AL111" s="585"/>
      <c r="AM111" s="585"/>
      <c r="AN111" s="585"/>
    </row>
    <row r="112" spans="1:40" s="522" customFormat="1" ht="15" customHeight="1">
      <c r="A112" s="1215"/>
      <c r="B112" s="1215"/>
      <c r="C112" s="1215"/>
      <c r="D112" s="1215"/>
      <c r="E112" s="1215"/>
      <c r="F112" s="1215"/>
      <c r="G112" s="1215"/>
      <c r="H112" s="1079"/>
      <c r="I112" s="1270"/>
      <c r="J112" s="1271"/>
      <c r="K112" s="1070"/>
      <c r="L112" s="538"/>
      <c r="M112" s="557" t="s">
        <v>41</v>
      </c>
      <c r="N112" s="551"/>
      <c r="O112" s="545"/>
      <c r="P112" s="545"/>
      <c r="Q112" s="545"/>
      <c r="R112" s="545"/>
      <c r="S112" s="545"/>
      <c r="T112" s="545"/>
      <c r="U112" s="545"/>
      <c r="V112" s="545"/>
      <c r="W112" s="563"/>
      <c r="X112" s="564"/>
      <c r="Y112" s="563"/>
      <c r="Z112" s="551"/>
      <c r="AA112" s="560"/>
      <c r="AB112" s="1214"/>
      <c r="AC112" s="587"/>
      <c r="AD112" s="587"/>
      <c r="AE112" s="587"/>
      <c r="AF112" s="587"/>
      <c r="AG112" s="587"/>
      <c r="AH112" s="587"/>
      <c r="AI112" s="587"/>
      <c r="AJ112" s="587"/>
      <c r="AK112" s="587"/>
      <c r="AL112" s="587"/>
      <c r="AM112" s="587"/>
      <c r="AN112" s="587"/>
    </row>
    <row r="113" spans="1:40" s="522" customFormat="1" ht="15" customHeight="1">
      <c r="A113" s="1215"/>
      <c r="B113" s="1215"/>
      <c r="C113" s="1215"/>
      <c r="D113" s="1215"/>
      <c r="E113" s="1215"/>
      <c r="F113" s="1215"/>
      <c r="G113" s="1079"/>
      <c r="H113" s="1079"/>
      <c r="I113" s="1270"/>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15"/>
      <c r="B114" s="1215"/>
      <c r="C114" s="1215"/>
      <c r="D114" s="1215"/>
      <c r="E114" s="1215"/>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15"/>
      <c r="B115" s="1215"/>
      <c r="C115" s="1215"/>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15"/>
      <c r="B116" s="1215"/>
      <c r="C116" s="1215"/>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15"/>
      <c r="B117" s="1215"/>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15"/>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15">
        <v>1</v>
      </c>
      <c r="B125" s="940"/>
      <c r="C125" s="940"/>
      <c r="D125" s="940"/>
      <c r="E125" s="941"/>
      <c r="F125" s="942"/>
      <c r="G125" s="942"/>
      <c r="H125" s="942"/>
      <c r="I125" s="943"/>
      <c r="J125" s="938"/>
      <c r="K125" s="945"/>
      <c r="L125" s="593">
        <f>mergeValue(A125)</f>
        <v>1</v>
      </c>
      <c r="M125" s="641" t="s">
        <v>20</v>
      </c>
      <c r="N125" s="580"/>
      <c r="O125" s="1261"/>
      <c r="P125" s="1261"/>
      <c r="Q125" s="1261"/>
      <c r="R125" s="1261"/>
      <c r="S125" s="1261"/>
      <c r="T125" s="1261"/>
      <c r="U125" s="1261"/>
      <c r="V125" s="1261"/>
      <c r="W125" s="630" t="s">
        <v>657</v>
      </c>
      <c r="X125" s="585"/>
      <c r="Y125" s="585"/>
      <c r="Z125" s="585"/>
      <c r="AA125" s="585"/>
      <c r="AB125" s="585"/>
      <c r="AC125" s="585"/>
      <c r="AD125" s="585"/>
      <c r="AE125" s="585"/>
      <c r="AF125" s="585"/>
      <c r="AG125" s="585"/>
      <c r="AH125" s="585"/>
    </row>
    <row r="126" spans="1:40" s="523" customFormat="1" ht="22.5">
      <c r="A126" s="1215"/>
      <c r="B126" s="1215">
        <v>1</v>
      </c>
      <c r="C126" s="940"/>
      <c r="D126" s="940"/>
      <c r="E126" s="942"/>
      <c r="F126" s="942"/>
      <c r="G126" s="942"/>
      <c r="H126" s="942"/>
      <c r="I126" s="937"/>
      <c r="J126" s="936"/>
      <c r="K126" s="939"/>
      <c r="L126" s="593" t="str">
        <f>mergeValue(A126) &amp;"."&amp; mergeValue(B126)</f>
        <v>1.1</v>
      </c>
      <c r="M126" s="546" t="s">
        <v>16</v>
      </c>
      <c r="N126" s="580"/>
      <c r="O126" s="1261"/>
      <c r="P126" s="1261"/>
      <c r="Q126" s="1261"/>
      <c r="R126" s="1261"/>
      <c r="S126" s="1261"/>
      <c r="T126" s="1261"/>
      <c r="U126" s="1261"/>
      <c r="V126" s="1261"/>
      <c r="W126" s="630" t="s">
        <v>477</v>
      </c>
      <c r="X126" s="585"/>
      <c r="Y126" s="585"/>
      <c r="Z126" s="585"/>
      <c r="AA126" s="585"/>
      <c r="AB126" s="585"/>
      <c r="AC126" s="585"/>
      <c r="AD126" s="585"/>
      <c r="AE126" s="585"/>
      <c r="AF126" s="585"/>
      <c r="AG126" s="585"/>
      <c r="AH126" s="585"/>
    </row>
    <row r="127" spans="1:40" s="523" customFormat="1" ht="22.5">
      <c r="A127" s="1215"/>
      <c r="B127" s="1215"/>
      <c r="C127" s="1215">
        <v>1</v>
      </c>
      <c r="D127" s="940"/>
      <c r="E127" s="942"/>
      <c r="F127" s="942"/>
      <c r="G127" s="942"/>
      <c r="H127" s="942"/>
      <c r="I127" s="944"/>
      <c r="J127" s="936"/>
      <c r="K127" s="939"/>
      <c r="L127" s="593" t="str">
        <f>mergeValue(A127) &amp;"."&amp; mergeValue(B127)&amp;"."&amp; mergeValue(C127)</f>
        <v>1.1.1</v>
      </c>
      <c r="M127" s="547" t="s">
        <v>7</v>
      </c>
      <c r="N127" s="580"/>
      <c r="O127" s="1261"/>
      <c r="P127" s="1261"/>
      <c r="Q127" s="1261"/>
      <c r="R127" s="1261"/>
      <c r="S127" s="1261"/>
      <c r="T127" s="1261"/>
      <c r="U127" s="1261"/>
      <c r="V127" s="1261"/>
      <c r="W127" s="630" t="s">
        <v>632</v>
      </c>
      <c r="X127" s="585"/>
      <c r="Y127" s="585"/>
      <c r="Z127" s="585"/>
      <c r="AA127" s="585"/>
      <c r="AB127" s="585"/>
      <c r="AC127" s="585"/>
      <c r="AD127" s="585"/>
      <c r="AE127" s="585"/>
      <c r="AF127" s="585"/>
      <c r="AG127" s="585"/>
      <c r="AH127" s="585"/>
    </row>
    <row r="128" spans="1:40" s="523" customFormat="1" ht="22.5">
      <c r="A128" s="1215"/>
      <c r="B128" s="1215"/>
      <c r="C128" s="1215"/>
      <c r="D128" s="1215">
        <v>1</v>
      </c>
      <c r="E128" s="942"/>
      <c r="F128" s="942"/>
      <c r="G128" s="942"/>
      <c r="H128" s="942"/>
      <c r="I128" s="944"/>
      <c r="J128" s="936"/>
      <c r="K128" s="939"/>
      <c r="L128" s="593" t="str">
        <f>mergeValue(A128) &amp;"."&amp; mergeValue(B128)&amp;"."&amp; mergeValue(C128)&amp;"."&amp; mergeValue(D128)</f>
        <v>1.1.1.1</v>
      </c>
      <c r="M128" s="548" t="s">
        <v>22</v>
      </c>
      <c r="N128" s="580"/>
      <c r="O128" s="1261"/>
      <c r="P128" s="1261"/>
      <c r="Q128" s="1261"/>
      <c r="R128" s="1261"/>
      <c r="S128" s="1261"/>
      <c r="T128" s="1261"/>
      <c r="U128" s="1261"/>
      <c r="V128" s="1261"/>
      <c r="W128" s="630" t="s">
        <v>633</v>
      </c>
      <c r="X128" s="585"/>
      <c r="Y128" s="585"/>
      <c r="Z128" s="585"/>
      <c r="AA128" s="585"/>
      <c r="AB128" s="585"/>
      <c r="AC128" s="585"/>
      <c r="AD128" s="585"/>
      <c r="AE128" s="585"/>
      <c r="AF128" s="585"/>
      <c r="AG128" s="585"/>
      <c r="AH128" s="585"/>
    </row>
    <row r="129" spans="1:34" s="523" customFormat="1" ht="11.25" hidden="1" customHeight="1">
      <c r="A129" s="1215"/>
      <c r="B129" s="1215"/>
      <c r="C129" s="1215"/>
      <c r="D129" s="1215"/>
      <c r="E129" s="1215">
        <v>1</v>
      </c>
      <c r="F129" s="942"/>
      <c r="G129" s="942"/>
      <c r="H129" s="940">
        <v>1</v>
      </c>
      <c r="I129" s="1215">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15"/>
      <c r="B130" s="1215"/>
      <c r="C130" s="1215"/>
      <c r="D130" s="1215"/>
      <c r="E130" s="1215"/>
      <c r="F130" s="1215">
        <v>1</v>
      </c>
      <c r="G130" s="940"/>
      <c r="H130" s="940"/>
      <c r="I130" s="1215"/>
      <c r="J130" s="1215">
        <v>1</v>
      </c>
      <c r="K130" s="948"/>
      <c r="L130" s="593" t="str">
        <f>mergeValue(A130) &amp;"."&amp; mergeValue(B130)&amp;"."&amp; mergeValue(C130)&amp;"."&amp; mergeValue(D130)&amp;"."&amp;  mergeValue(F130)</f>
        <v>1.1.1.1.1</v>
      </c>
      <c r="M130" s="555" t="s">
        <v>10</v>
      </c>
      <c r="N130" s="581"/>
      <c r="O130" s="1217"/>
      <c r="P130" s="1217"/>
      <c r="Q130" s="1217"/>
      <c r="R130" s="1217"/>
      <c r="S130" s="1217"/>
      <c r="T130" s="1217"/>
      <c r="U130" s="1217"/>
      <c r="V130" s="1217"/>
      <c r="W130" s="630" t="s">
        <v>634</v>
      </c>
      <c r="X130" s="585"/>
      <c r="Y130" s="589" t="str">
        <f>strCheckUnique(Z130:Z133)</f>
        <v/>
      </c>
      <c r="Z130" s="585"/>
      <c r="AA130" s="589"/>
      <c r="AB130" s="585"/>
      <c r="AC130" s="585"/>
      <c r="AD130" s="585"/>
      <c r="AE130" s="585"/>
      <c r="AF130" s="585"/>
      <c r="AG130" s="585"/>
      <c r="AH130" s="585"/>
    </row>
    <row r="131" spans="1:34" s="523" customFormat="1" ht="191.25" customHeight="1">
      <c r="A131" s="1215"/>
      <c r="B131" s="1215"/>
      <c r="C131" s="1215"/>
      <c r="D131" s="1215"/>
      <c r="E131" s="1215"/>
      <c r="F131" s="1215"/>
      <c r="G131" s="940">
        <v>1</v>
      </c>
      <c r="H131" s="940"/>
      <c r="I131" s="1215"/>
      <c r="J131" s="1215"/>
      <c r="K131" s="948">
        <v>1</v>
      </c>
      <c r="L131" s="593" t="str">
        <f>mergeValue(A131) &amp;"."&amp; mergeValue(B131)&amp;"."&amp; mergeValue(C131)&amp;"."&amp; mergeValue(D131)&amp;"."&amp; mergeValue(F131)&amp;"."&amp; mergeValue(G131)</f>
        <v>1.1.1.1.1.1</v>
      </c>
      <c r="M131" s="1069"/>
      <c r="N131" s="586"/>
      <c r="O131" s="562"/>
      <c r="P131" s="562"/>
      <c r="Q131" s="1094"/>
      <c r="R131" s="1250"/>
      <c r="S131" s="1222" t="s">
        <v>84</v>
      </c>
      <c r="T131" s="1250"/>
      <c r="U131" s="1222" t="s">
        <v>85</v>
      </c>
      <c r="V131" s="578"/>
      <c r="W131" s="1214" t="s">
        <v>658</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15"/>
      <c r="B132" s="1215"/>
      <c r="C132" s="1215"/>
      <c r="D132" s="1215"/>
      <c r="E132" s="1215"/>
      <c r="F132" s="1215"/>
      <c r="G132" s="940"/>
      <c r="H132" s="940"/>
      <c r="I132" s="1215"/>
      <c r="J132" s="1215"/>
      <c r="K132" s="948"/>
      <c r="L132" s="600"/>
      <c r="M132" s="646"/>
      <c r="N132" s="586"/>
      <c r="O132" s="562"/>
      <c r="P132" s="562"/>
      <c r="Q132" s="584" t="str">
        <f>R131 &amp; "-" &amp; T131</f>
        <v>-</v>
      </c>
      <c r="R132" s="1221"/>
      <c r="S132" s="1222"/>
      <c r="T132" s="1221"/>
      <c r="U132" s="1222"/>
      <c r="V132" s="578"/>
      <c r="W132" s="1214"/>
      <c r="X132" s="585"/>
      <c r="Y132" s="585"/>
      <c r="Z132" s="585"/>
      <c r="AA132" s="585"/>
      <c r="AB132" s="585"/>
      <c r="AC132" s="585"/>
      <c r="AD132" s="585"/>
      <c r="AE132" s="585"/>
      <c r="AF132" s="585"/>
      <c r="AG132" s="585"/>
      <c r="AH132" s="585"/>
    </row>
    <row r="133" spans="1:34" s="522" customFormat="1" ht="15" customHeight="1">
      <c r="A133" s="1215"/>
      <c r="B133" s="1215"/>
      <c r="C133" s="1215"/>
      <c r="D133" s="1215"/>
      <c r="E133" s="1215"/>
      <c r="F133" s="1215"/>
      <c r="G133" s="942"/>
      <c r="H133" s="940"/>
      <c r="I133" s="1215"/>
      <c r="J133" s="1215"/>
      <c r="K133" s="947"/>
      <c r="L133" s="538"/>
      <c r="M133" s="556" t="s">
        <v>25</v>
      </c>
      <c r="N133" s="551"/>
      <c r="O133" s="545"/>
      <c r="P133" s="545"/>
      <c r="Q133" s="545"/>
      <c r="R133" s="573"/>
      <c r="S133" s="564"/>
      <c r="T133" s="563"/>
      <c r="U133" s="551"/>
      <c r="V133" s="560"/>
      <c r="W133" s="1214"/>
      <c r="X133" s="587"/>
      <c r="Y133" s="587"/>
      <c r="Z133" s="587"/>
      <c r="AA133" s="587"/>
      <c r="AB133" s="587"/>
      <c r="AC133" s="587"/>
      <c r="AD133" s="587"/>
      <c r="AE133" s="587"/>
      <c r="AF133" s="587"/>
      <c r="AG133" s="587"/>
      <c r="AH133" s="587"/>
    </row>
    <row r="134" spans="1:34" s="522" customFormat="1" ht="15" customHeight="1">
      <c r="A134" s="1215"/>
      <c r="B134" s="1215"/>
      <c r="C134" s="1215"/>
      <c r="D134" s="1215"/>
      <c r="E134" s="1215"/>
      <c r="F134" s="942"/>
      <c r="G134" s="942"/>
      <c r="H134" s="940"/>
      <c r="I134" s="1215"/>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15"/>
      <c r="B135" s="1215"/>
      <c r="C135" s="1215"/>
      <c r="D135" s="1215"/>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15"/>
      <c r="B136" s="1215"/>
      <c r="C136" s="1215"/>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15"/>
      <c r="B137" s="1215"/>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15"/>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15">
        <v>1</v>
      </c>
      <c r="B143" s="958"/>
      <c r="C143" s="958"/>
      <c r="D143" s="958"/>
      <c r="E143" s="959"/>
      <c r="F143" s="960"/>
      <c r="G143" s="960"/>
      <c r="H143" s="960"/>
      <c r="I143" s="961"/>
      <c r="J143" s="956"/>
      <c r="K143" s="963"/>
      <c r="L143" s="593">
        <f>mergeValue(A143)</f>
        <v>1</v>
      </c>
      <c r="M143" s="641" t="s">
        <v>20</v>
      </c>
      <c r="N143" s="580"/>
      <c r="O143" s="1261"/>
      <c r="P143" s="1261"/>
      <c r="Q143" s="1261"/>
      <c r="R143" s="1261"/>
      <c r="S143" s="1261"/>
      <c r="T143" s="1261"/>
      <c r="U143" s="1261"/>
      <c r="V143" s="1261"/>
      <c r="W143" s="630" t="s">
        <v>657</v>
      </c>
      <c r="X143" s="585"/>
      <c r="Y143" s="585"/>
      <c r="Z143" s="585"/>
      <c r="AA143" s="585"/>
      <c r="AB143" s="585"/>
      <c r="AC143" s="585"/>
      <c r="AD143" s="585"/>
      <c r="AE143" s="585"/>
      <c r="AF143" s="585"/>
      <c r="AG143" s="585"/>
      <c r="AH143" s="585"/>
    </row>
    <row r="144" spans="1:34" s="523" customFormat="1" ht="22.5">
      <c r="A144" s="1215"/>
      <c r="B144" s="1215">
        <v>1</v>
      </c>
      <c r="C144" s="958"/>
      <c r="D144" s="958"/>
      <c r="E144" s="960"/>
      <c r="F144" s="960"/>
      <c r="G144" s="960"/>
      <c r="H144" s="960"/>
      <c r="I144" s="955"/>
      <c r="J144" s="954"/>
      <c r="K144" s="957"/>
      <c r="L144" s="593" t="str">
        <f>mergeValue(A144) &amp;"."&amp; mergeValue(B144)</f>
        <v>1.1</v>
      </c>
      <c r="M144" s="546" t="s">
        <v>16</v>
      </c>
      <c r="N144" s="580"/>
      <c r="O144" s="1261"/>
      <c r="P144" s="1261"/>
      <c r="Q144" s="1261"/>
      <c r="R144" s="1261"/>
      <c r="S144" s="1261"/>
      <c r="T144" s="1261"/>
      <c r="U144" s="1261"/>
      <c r="V144" s="1261"/>
      <c r="W144" s="630" t="s">
        <v>477</v>
      </c>
      <c r="X144" s="585"/>
      <c r="Y144" s="585"/>
      <c r="Z144" s="585"/>
      <c r="AA144" s="585"/>
      <c r="AB144" s="585"/>
      <c r="AC144" s="585"/>
      <c r="AD144" s="585"/>
      <c r="AE144" s="585"/>
      <c r="AF144" s="585"/>
      <c r="AG144" s="585"/>
      <c r="AH144" s="585"/>
    </row>
    <row r="145" spans="1:35" s="523" customFormat="1" ht="22.5">
      <c r="A145" s="1215"/>
      <c r="B145" s="1215"/>
      <c r="C145" s="1215">
        <v>1</v>
      </c>
      <c r="D145" s="958"/>
      <c r="E145" s="960"/>
      <c r="F145" s="960"/>
      <c r="G145" s="960"/>
      <c r="H145" s="960"/>
      <c r="I145" s="962"/>
      <c r="J145" s="954"/>
      <c r="K145" s="957"/>
      <c r="L145" s="593" t="str">
        <f>mergeValue(A145) &amp;"."&amp; mergeValue(B145)&amp;"."&amp; mergeValue(C145)</f>
        <v>1.1.1</v>
      </c>
      <c r="M145" s="547" t="s">
        <v>7</v>
      </c>
      <c r="N145" s="580"/>
      <c r="O145" s="1261"/>
      <c r="P145" s="1261"/>
      <c r="Q145" s="1261"/>
      <c r="R145" s="1261"/>
      <c r="S145" s="1261"/>
      <c r="T145" s="1261"/>
      <c r="U145" s="1261"/>
      <c r="V145" s="1261"/>
      <c r="W145" s="630" t="s">
        <v>632</v>
      </c>
      <c r="X145" s="585"/>
      <c r="Y145" s="585"/>
      <c r="Z145" s="585"/>
      <c r="AA145" s="585"/>
      <c r="AB145" s="585"/>
      <c r="AC145" s="585"/>
      <c r="AD145" s="585"/>
      <c r="AE145" s="585"/>
      <c r="AF145" s="585"/>
      <c r="AG145" s="585"/>
      <c r="AH145" s="585"/>
    </row>
    <row r="146" spans="1:35" s="523" customFormat="1" ht="22.5">
      <c r="A146" s="1215"/>
      <c r="B146" s="1215"/>
      <c r="C146" s="1215"/>
      <c r="D146" s="1215">
        <v>1</v>
      </c>
      <c r="E146" s="960"/>
      <c r="F146" s="960"/>
      <c r="G146" s="960"/>
      <c r="H146" s="960"/>
      <c r="I146" s="962"/>
      <c r="J146" s="954"/>
      <c r="K146" s="957"/>
      <c r="L146" s="593" t="str">
        <f>mergeValue(A146) &amp;"."&amp; mergeValue(B146)&amp;"."&amp; mergeValue(C146)&amp;"."&amp; mergeValue(D146)</f>
        <v>1.1.1.1</v>
      </c>
      <c r="M146" s="548" t="s">
        <v>22</v>
      </c>
      <c r="N146" s="580"/>
      <c r="O146" s="1261"/>
      <c r="P146" s="1261"/>
      <c r="Q146" s="1261"/>
      <c r="R146" s="1261"/>
      <c r="S146" s="1261"/>
      <c r="T146" s="1261"/>
      <c r="U146" s="1261"/>
      <c r="V146" s="1261"/>
      <c r="W146" s="630" t="s">
        <v>633</v>
      </c>
      <c r="X146" s="585"/>
      <c r="Y146" s="585"/>
      <c r="Z146" s="585"/>
      <c r="AA146" s="585"/>
      <c r="AB146" s="585"/>
      <c r="AC146" s="585"/>
      <c r="AD146" s="585"/>
      <c r="AE146" s="585"/>
      <c r="AF146" s="585"/>
      <c r="AG146" s="585"/>
      <c r="AH146" s="585"/>
    </row>
    <row r="147" spans="1:35" s="523" customFormat="1" ht="11.25" hidden="1" customHeight="1">
      <c r="A147" s="1215"/>
      <c r="B147" s="1215"/>
      <c r="C147" s="1215"/>
      <c r="D147" s="1215"/>
      <c r="E147" s="1215">
        <v>1</v>
      </c>
      <c r="F147" s="960"/>
      <c r="G147" s="960"/>
      <c r="H147" s="958">
        <v>1</v>
      </c>
      <c r="I147" s="1215">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15"/>
      <c r="B148" s="1215"/>
      <c r="C148" s="1215"/>
      <c r="D148" s="1215"/>
      <c r="E148" s="1215"/>
      <c r="F148" s="1215">
        <v>1</v>
      </c>
      <c r="G148" s="958"/>
      <c r="H148" s="958"/>
      <c r="I148" s="1215"/>
      <c r="J148" s="1215">
        <v>1</v>
      </c>
      <c r="K148" s="966"/>
      <c r="L148" s="593" t="str">
        <f>mergeValue(A148) &amp;"."&amp; mergeValue(B148)&amp;"."&amp; mergeValue(C148)&amp;"."&amp; mergeValue(D148)&amp;"."&amp;  mergeValue(F148)</f>
        <v>1.1.1.1.1</v>
      </c>
      <c r="M148" s="555" t="s">
        <v>10</v>
      </c>
      <c r="N148" s="581"/>
      <c r="O148" s="1217"/>
      <c r="P148" s="1217"/>
      <c r="Q148" s="1217"/>
      <c r="R148" s="1217"/>
      <c r="S148" s="1217"/>
      <c r="T148" s="1217"/>
      <c r="U148" s="1217"/>
      <c r="V148" s="1217"/>
      <c r="W148" s="630" t="s">
        <v>634</v>
      </c>
      <c r="X148" s="585"/>
      <c r="Y148" s="589" t="str">
        <f>strCheckUnique(Z148:Z151)</f>
        <v/>
      </c>
      <c r="Z148" s="585"/>
      <c r="AA148" s="589"/>
      <c r="AB148" s="585"/>
      <c r="AC148" s="585"/>
      <c r="AD148" s="585"/>
      <c r="AE148" s="585"/>
      <c r="AF148" s="585"/>
      <c r="AG148" s="585"/>
      <c r="AH148" s="585"/>
    </row>
    <row r="149" spans="1:35" s="523" customFormat="1" ht="188.25" customHeight="1">
      <c r="A149" s="1215"/>
      <c r="B149" s="1215"/>
      <c r="C149" s="1215"/>
      <c r="D149" s="1215"/>
      <c r="E149" s="1215"/>
      <c r="F149" s="1215"/>
      <c r="G149" s="958">
        <v>1</v>
      </c>
      <c r="H149" s="958"/>
      <c r="I149" s="1215"/>
      <c r="J149" s="1215"/>
      <c r="K149" s="966">
        <v>1</v>
      </c>
      <c r="L149" s="593" t="str">
        <f>mergeValue(A149) &amp;"."&amp; mergeValue(B149)&amp;"."&amp; mergeValue(C149)&amp;"."&amp; mergeValue(D149)&amp;"."&amp; mergeValue(F149)&amp;"."&amp; mergeValue(G149)</f>
        <v>1.1.1.1.1.1</v>
      </c>
      <c r="M149" s="1069"/>
      <c r="N149" s="586"/>
      <c r="O149" s="562"/>
      <c r="P149" s="562"/>
      <c r="Q149" s="1094"/>
      <c r="R149" s="1250"/>
      <c r="S149" s="1222" t="s">
        <v>84</v>
      </c>
      <c r="T149" s="1250"/>
      <c r="U149" s="1222" t="s">
        <v>85</v>
      </c>
      <c r="V149" s="578"/>
      <c r="W149" s="1214" t="s">
        <v>658</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15"/>
      <c r="B150" s="1215"/>
      <c r="C150" s="1215"/>
      <c r="D150" s="1215"/>
      <c r="E150" s="1215"/>
      <c r="F150" s="1215"/>
      <c r="G150" s="958"/>
      <c r="H150" s="958"/>
      <c r="I150" s="1215"/>
      <c r="J150" s="1215"/>
      <c r="K150" s="966"/>
      <c r="L150" s="600"/>
      <c r="M150" s="646"/>
      <c r="N150" s="586"/>
      <c r="O150" s="562"/>
      <c r="P150" s="562"/>
      <c r="Q150" s="584" t="str">
        <f>R149 &amp; "-" &amp; T149</f>
        <v>-</v>
      </c>
      <c r="R150" s="1221"/>
      <c r="S150" s="1222"/>
      <c r="T150" s="1221"/>
      <c r="U150" s="1222"/>
      <c r="V150" s="578"/>
      <c r="W150" s="1214"/>
      <c r="X150" s="585"/>
      <c r="Y150" s="585"/>
      <c r="Z150" s="585"/>
      <c r="AA150" s="585"/>
      <c r="AB150" s="585"/>
      <c r="AC150" s="585"/>
      <c r="AD150" s="585"/>
      <c r="AE150" s="585"/>
      <c r="AF150" s="585"/>
      <c r="AG150" s="585"/>
      <c r="AH150" s="585"/>
    </row>
    <row r="151" spans="1:35" s="522" customFormat="1" ht="15" customHeight="1">
      <c r="A151" s="1215"/>
      <c r="B151" s="1215"/>
      <c r="C151" s="1215"/>
      <c r="D151" s="1215"/>
      <c r="E151" s="1215"/>
      <c r="F151" s="1215"/>
      <c r="G151" s="960"/>
      <c r="H151" s="958"/>
      <c r="I151" s="1215"/>
      <c r="J151" s="1215"/>
      <c r="K151" s="965"/>
      <c r="L151" s="538"/>
      <c r="M151" s="556" t="s">
        <v>25</v>
      </c>
      <c r="N151" s="551"/>
      <c r="O151" s="545"/>
      <c r="P151" s="545"/>
      <c r="Q151" s="545"/>
      <c r="R151" s="573"/>
      <c r="S151" s="564"/>
      <c r="T151" s="563"/>
      <c r="U151" s="551"/>
      <c r="V151" s="560"/>
      <c r="W151" s="1214"/>
      <c r="X151" s="587"/>
      <c r="Y151" s="587"/>
      <c r="Z151" s="587"/>
      <c r="AA151" s="587"/>
      <c r="AB151" s="587"/>
      <c r="AC151" s="587"/>
      <c r="AD151" s="587"/>
      <c r="AE151" s="587"/>
      <c r="AF151" s="587"/>
      <c r="AG151" s="587"/>
      <c r="AH151" s="587"/>
    </row>
    <row r="152" spans="1:35" s="522" customFormat="1" ht="15" customHeight="1">
      <c r="A152" s="1215"/>
      <c r="B152" s="1215"/>
      <c r="C152" s="1215"/>
      <c r="D152" s="1215"/>
      <c r="E152" s="1215"/>
      <c r="F152" s="960"/>
      <c r="G152" s="960"/>
      <c r="H152" s="958"/>
      <c r="I152" s="1215"/>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15"/>
      <c r="B153" s="1215"/>
      <c r="C153" s="1215"/>
      <c r="D153" s="1215"/>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15"/>
      <c r="B154" s="1215"/>
      <c r="C154" s="1215"/>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15"/>
      <c r="B155" s="1215"/>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15"/>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15">
        <v>1</v>
      </c>
      <c r="B161" s="901"/>
      <c r="C161" s="901"/>
      <c r="D161" s="901"/>
      <c r="E161" s="902"/>
      <c r="F161" s="903"/>
      <c r="G161" s="903"/>
      <c r="H161" s="903"/>
      <c r="I161" s="904"/>
      <c r="J161" s="899"/>
      <c r="K161" s="906"/>
      <c r="L161" s="593">
        <f>mergeValue(A161)</f>
        <v>1</v>
      </c>
      <c r="M161" s="641" t="s">
        <v>20</v>
      </c>
      <c r="N161" s="580"/>
      <c r="O161" s="1307"/>
      <c r="P161" s="1308"/>
      <c r="Q161" s="1308"/>
      <c r="R161" s="1308"/>
      <c r="S161" s="1308"/>
      <c r="T161" s="1308"/>
      <c r="U161" s="1308"/>
      <c r="V161" s="1309"/>
      <c r="W161" s="630" t="s">
        <v>476</v>
      </c>
      <c r="X161" s="585"/>
      <c r="Y161" s="585"/>
      <c r="Z161" s="585"/>
      <c r="AA161" s="585"/>
      <c r="AB161" s="585"/>
      <c r="AC161" s="585"/>
      <c r="AD161" s="585"/>
      <c r="AE161" s="585"/>
      <c r="AF161" s="585"/>
      <c r="AG161" s="585"/>
    </row>
    <row r="162" spans="1:33" s="523" customFormat="1" ht="22.5">
      <c r="A162" s="1215"/>
      <c r="B162" s="1215">
        <v>1</v>
      </c>
      <c r="C162" s="901"/>
      <c r="D162" s="901"/>
      <c r="E162" s="903"/>
      <c r="F162" s="903"/>
      <c r="G162" s="903"/>
      <c r="H162" s="903"/>
      <c r="I162" s="898"/>
      <c r="J162" s="897"/>
      <c r="K162" s="900"/>
      <c r="L162" s="593" t="str">
        <f>mergeValue(A162) &amp;"."&amp; mergeValue(B162)</f>
        <v>1.1</v>
      </c>
      <c r="M162" s="546" t="s">
        <v>16</v>
      </c>
      <c r="N162" s="580"/>
      <c r="O162" s="1307"/>
      <c r="P162" s="1308"/>
      <c r="Q162" s="1308"/>
      <c r="R162" s="1308"/>
      <c r="S162" s="1308"/>
      <c r="T162" s="1308"/>
      <c r="U162" s="1308"/>
      <c r="V162" s="1309"/>
      <c r="W162" s="630" t="s">
        <v>477</v>
      </c>
      <c r="X162" s="585"/>
      <c r="Y162" s="585"/>
      <c r="Z162" s="585"/>
      <c r="AA162" s="585"/>
      <c r="AB162" s="585"/>
      <c r="AC162" s="585"/>
      <c r="AD162" s="585"/>
      <c r="AE162" s="585"/>
      <c r="AF162" s="585"/>
      <c r="AG162" s="585"/>
    </row>
    <row r="163" spans="1:33" s="523" customFormat="1" ht="22.5">
      <c r="A163" s="1215"/>
      <c r="B163" s="1215"/>
      <c r="C163" s="1215">
        <v>1</v>
      </c>
      <c r="D163" s="901"/>
      <c r="E163" s="903"/>
      <c r="F163" s="903"/>
      <c r="G163" s="903"/>
      <c r="H163" s="903"/>
      <c r="I163" s="905"/>
      <c r="J163" s="897"/>
      <c r="K163" s="900"/>
      <c r="L163" s="593" t="str">
        <f>mergeValue(A163) &amp;"."&amp; mergeValue(B163)&amp;"."&amp; mergeValue(C163)</f>
        <v>1.1.1</v>
      </c>
      <c r="M163" s="547" t="s">
        <v>7</v>
      </c>
      <c r="N163" s="580"/>
      <c r="O163" s="1307"/>
      <c r="P163" s="1308"/>
      <c r="Q163" s="1308"/>
      <c r="R163" s="1308"/>
      <c r="S163" s="1308"/>
      <c r="T163" s="1308"/>
      <c r="U163" s="1308"/>
      <c r="V163" s="1309"/>
      <c r="W163" s="630" t="s">
        <v>632</v>
      </c>
      <c r="X163" s="585"/>
      <c r="Y163" s="585"/>
      <c r="Z163" s="585"/>
      <c r="AA163" s="585"/>
      <c r="AB163" s="585"/>
      <c r="AC163" s="585"/>
      <c r="AD163" s="585"/>
      <c r="AE163" s="585"/>
      <c r="AF163" s="585"/>
      <c r="AG163" s="585"/>
    </row>
    <row r="164" spans="1:33" s="523" customFormat="1" ht="22.5">
      <c r="A164" s="1215"/>
      <c r="B164" s="1215"/>
      <c r="C164" s="1215"/>
      <c r="D164" s="1215">
        <v>1</v>
      </c>
      <c r="E164" s="903"/>
      <c r="F164" s="903"/>
      <c r="G164" s="903"/>
      <c r="H164" s="903"/>
      <c r="I164" s="905"/>
      <c r="J164" s="897"/>
      <c r="K164" s="900"/>
      <c r="L164" s="593" t="str">
        <f>mergeValue(A164) &amp;"."&amp; mergeValue(B164)&amp;"."&amp; mergeValue(C164)&amp;"."&amp; mergeValue(D164)</f>
        <v>1.1.1.1</v>
      </c>
      <c r="M164" s="548" t="s">
        <v>22</v>
      </c>
      <c r="N164" s="580"/>
      <c r="O164" s="1307"/>
      <c r="P164" s="1308"/>
      <c r="Q164" s="1308"/>
      <c r="R164" s="1308"/>
      <c r="S164" s="1308"/>
      <c r="T164" s="1308"/>
      <c r="U164" s="1308"/>
      <c r="V164" s="1309"/>
      <c r="W164" s="630" t="s">
        <v>633</v>
      </c>
      <c r="X164" s="585"/>
      <c r="Y164" s="585"/>
      <c r="Z164" s="585"/>
      <c r="AA164" s="585"/>
      <c r="AB164" s="585"/>
      <c r="AC164" s="585"/>
      <c r="AD164" s="585"/>
      <c r="AE164" s="585"/>
      <c r="AF164" s="585"/>
      <c r="AG164" s="585"/>
    </row>
    <row r="165" spans="1:33" s="523" customFormat="1" ht="101.25">
      <c r="A165" s="1215"/>
      <c r="B165" s="1215"/>
      <c r="C165" s="1215"/>
      <c r="D165" s="1215"/>
      <c r="E165" s="1215">
        <v>1</v>
      </c>
      <c r="F165" s="903"/>
      <c r="G165" s="903"/>
      <c r="H165" s="901">
        <v>1</v>
      </c>
      <c r="I165" s="1215">
        <v>1</v>
      </c>
      <c r="J165" s="903"/>
      <c r="K165" s="908"/>
      <c r="L165" s="593" t="str">
        <f>mergeValue(A165) &amp;"."&amp; mergeValue(B165)&amp;"."&amp; mergeValue(C165)&amp;"."&amp; mergeValue(D165)&amp;"."&amp; mergeValue(E165)</f>
        <v>1.1.1.1.1</v>
      </c>
      <c r="M165" s="554" t="s">
        <v>9</v>
      </c>
      <c r="N165" s="581"/>
      <c r="O165" s="1218"/>
      <c r="P165" s="1219"/>
      <c r="Q165" s="1219"/>
      <c r="R165" s="1219"/>
      <c r="S165" s="1219"/>
      <c r="T165" s="1219"/>
      <c r="U165" s="1219"/>
      <c r="V165" s="1220"/>
      <c r="W165" s="630" t="s">
        <v>637</v>
      </c>
      <c r="X165" s="585"/>
      <c r="Y165" s="585"/>
      <c r="Z165" s="585"/>
      <c r="AA165" s="585"/>
      <c r="AB165" s="585"/>
      <c r="AC165" s="585"/>
      <c r="AD165" s="585"/>
      <c r="AE165" s="585"/>
      <c r="AF165" s="585"/>
      <c r="AG165" s="585"/>
    </row>
    <row r="166" spans="1:33" s="523" customFormat="1" ht="90">
      <c r="A166" s="1215"/>
      <c r="B166" s="1215"/>
      <c r="C166" s="1215"/>
      <c r="D166" s="1215"/>
      <c r="E166" s="1215"/>
      <c r="F166" s="1215">
        <v>1</v>
      </c>
      <c r="G166" s="901"/>
      <c r="H166" s="901"/>
      <c r="I166" s="1215"/>
      <c r="J166" s="1215">
        <v>1</v>
      </c>
      <c r="K166" s="909"/>
      <c r="L166" s="593" t="str">
        <f>mergeValue(A166) &amp;"."&amp; mergeValue(B166)&amp;"."&amp; mergeValue(C166)&amp;"."&amp; mergeValue(D166)&amp;"."&amp; mergeValue(E166)&amp;"."&amp; mergeValue(F166)</f>
        <v>1.1.1.1.1.1</v>
      </c>
      <c r="M166" s="555" t="s">
        <v>10</v>
      </c>
      <c r="N166" s="581"/>
      <c r="O166" s="1218"/>
      <c r="P166" s="1219"/>
      <c r="Q166" s="1219"/>
      <c r="R166" s="1219"/>
      <c r="S166" s="1219"/>
      <c r="T166" s="1219"/>
      <c r="U166" s="1219"/>
      <c r="V166" s="1220"/>
      <c r="W166" s="630" t="s">
        <v>635</v>
      </c>
      <c r="X166" s="585"/>
      <c r="Y166" s="589" t="str">
        <f>strCheckUnique(Z166:Z169)</f>
        <v/>
      </c>
      <c r="Z166" s="585"/>
      <c r="AA166" s="589" t="str">
        <f>IF(O166="","",O166 &amp; ":_")</f>
        <v/>
      </c>
      <c r="AB166" s="585"/>
      <c r="AC166" s="585"/>
      <c r="AD166" s="585"/>
      <c r="AE166" s="585"/>
      <c r="AF166" s="585"/>
      <c r="AG166" s="585"/>
    </row>
    <row r="167" spans="1:33" s="523" customFormat="1" ht="188.25" customHeight="1">
      <c r="A167" s="1215"/>
      <c r="B167" s="1215"/>
      <c r="C167" s="1215"/>
      <c r="D167" s="1215"/>
      <c r="E167" s="1215"/>
      <c r="F167" s="1215"/>
      <c r="G167" s="901">
        <v>1</v>
      </c>
      <c r="H167" s="901"/>
      <c r="I167" s="1215"/>
      <c r="J167" s="1215"/>
      <c r="K167" s="909">
        <v>1</v>
      </c>
      <c r="L167" s="593" t="str">
        <f>mergeValue(A167) &amp;"."&amp; mergeValue(B167)&amp;"."&amp; mergeValue(C167)&amp;"."&amp; mergeValue(D167)&amp;"."&amp; mergeValue(E167)&amp;"."&amp; mergeValue(F167)&amp;"."&amp; mergeValue(G167)</f>
        <v>1.1.1.1.1.1.1</v>
      </c>
      <c r="M167" s="1069"/>
      <c r="N167" s="586"/>
      <c r="O167" s="1078"/>
      <c r="P167" s="562"/>
      <c r="Q167" s="562"/>
      <c r="R167" s="1250"/>
      <c r="S167" s="1222" t="s">
        <v>84</v>
      </c>
      <c r="T167" s="1250"/>
      <c r="U167" s="1222" t="s">
        <v>84</v>
      </c>
      <c r="V167" s="578"/>
      <c r="W167" s="1214" t="s">
        <v>655</v>
      </c>
      <c r="X167" s="585" t="str">
        <f>strCheckDate(O168:V168)</f>
        <v/>
      </c>
      <c r="Y167" s="589"/>
      <c r="Z167" s="589" t="str">
        <f>IF(M167="","",M167 )</f>
        <v/>
      </c>
      <c r="AA167" s="589"/>
      <c r="AB167" s="589"/>
      <c r="AC167" s="589"/>
      <c r="AD167" s="585"/>
      <c r="AE167" s="585"/>
      <c r="AF167" s="585"/>
      <c r="AG167" s="585"/>
    </row>
    <row r="168" spans="1:33" s="523" customFormat="1" ht="11.25" hidden="1" customHeight="1">
      <c r="A168" s="1215"/>
      <c r="B168" s="1215"/>
      <c r="C168" s="1215"/>
      <c r="D168" s="1215"/>
      <c r="E168" s="1215"/>
      <c r="F168" s="1215"/>
      <c r="G168" s="901"/>
      <c r="H168" s="901"/>
      <c r="I168" s="1215"/>
      <c r="J168" s="1215"/>
      <c r="K168" s="909"/>
      <c r="L168" s="600"/>
      <c r="M168" s="646"/>
      <c r="N168" s="586"/>
      <c r="O168" s="584"/>
      <c r="P168" s="562"/>
      <c r="Q168" s="584" t="str">
        <f>R167 &amp; "-" &amp; T167</f>
        <v>-</v>
      </c>
      <c r="R168" s="1221"/>
      <c r="S168" s="1222"/>
      <c r="T168" s="1221"/>
      <c r="U168" s="1222"/>
      <c r="V168" s="578"/>
      <c r="W168" s="1214"/>
      <c r="X168" s="585"/>
      <c r="Y168" s="585"/>
      <c r="Z168" s="585"/>
      <c r="AA168" s="585"/>
      <c r="AB168" s="585"/>
      <c r="AC168" s="585"/>
      <c r="AD168" s="585"/>
      <c r="AE168" s="585"/>
      <c r="AF168" s="585"/>
      <c r="AG168" s="585"/>
    </row>
    <row r="169" spans="1:33" s="522" customFormat="1" ht="15" customHeight="1">
      <c r="A169" s="1215"/>
      <c r="B169" s="1215"/>
      <c r="C169" s="1215"/>
      <c r="D169" s="1215"/>
      <c r="E169" s="1215"/>
      <c r="F169" s="1215"/>
      <c r="G169" s="903"/>
      <c r="H169" s="901"/>
      <c r="I169" s="1215"/>
      <c r="J169" s="1215"/>
      <c r="K169" s="908"/>
      <c r="L169" s="538"/>
      <c r="M169" s="557" t="s">
        <v>25</v>
      </c>
      <c r="N169" s="551"/>
      <c r="O169" s="545"/>
      <c r="P169" s="545"/>
      <c r="Q169" s="545"/>
      <c r="R169" s="573"/>
      <c r="S169" s="564"/>
      <c r="T169" s="563"/>
      <c r="U169" s="551"/>
      <c r="V169" s="560"/>
      <c r="W169" s="1214"/>
      <c r="X169" s="587"/>
      <c r="Y169" s="587"/>
      <c r="Z169" s="587"/>
      <c r="AA169" s="587"/>
      <c r="AB169" s="587"/>
      <c r="AC169" s="587"/>
      <c r="AD169" s="587"/>
      <c r="AE169" s="587"/>
      <c r="AF169" s="587"/>
      <c r="AG169" s="587"/>
    </row>
    <row r="170" spans="1:33" s="522" customFormat="1" ht="15" customHeight="1">
      <c r="A170" s="1215"/>
      <c r="B170" s="1215"/>
      <c r="C170" s="1215"/>
      <c r="D170" s="1215"/>
      <c r="E170" s="1215"/>
      <c r="F170" s="903"/>
      <c r="G170" s="903"/>
      <c r="H170" s="901"/>
      <c r="I170" s="1215"/>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15"/>
      <c r="B171" s="1215"/>
      <c r="C171" s="1215"/>
      <c r="D171" s="1215"/>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15"/>
      <c r="B172" s="1215"/>
      <c r="C172" s="1215"/>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15"/>
      <c r="B173" s="1215"/>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15"/>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15">
        <v>1</v>
      </c>
      <c r="B179" s="980"/>
      <c r="C179" s="980"/>
      <c r="D179" s="980"/>
      <c r="E179" s="980"/>
      <c r="F179" s="980"/>
      <c r="G179" s="981"/>
      <c r="H179" s="981"/>
      <c r="I179" s="983"/>
      <c r="J179" s="975"/>
      <c r="K179" s="975"/>
      <c r="L179" s="724">
        <f>mergeValue(A179)</f>
        <v>1</v>
      </c>
      <c r="M179" s="641" t="s">
        <v>20</v>
      </c>
      <c r="N179" s="716"/>
      <c r="O179" s="1307"/>
      <c r="P179" s="1308"/>
      <c r="Q179" s="1308"/>
      <c r="R179" s="1308"/>
      <c r="S179" s="1308"/>
      <c r="T179" s="1308"/>
      <c r="U179" s="1308"/>
      <c r="V179" s="1308"/>
      <c r="W179" s="1309"/>
      <c r="X179" s="717" t="s">
        <v>476</v>
      </c>
      <c r="Y179" s="719"/>
      <c r="Z179" s="719"/>
      <c r="AA179" s="719"/>
      <c r="AB179" s="719"/>
      <c r="AC179" s="719"/>
      <c r="AD179" s="719"/>
      <c r="AE179" s="719"/>
      <c r="AF179" s="719"/>
      <c r="AG179" s="719"/>
    </row>
    <row r="180" spans="1:47" s="685" customFormat="1" ht="22.5">
      <c r="A180" s="1215"/>
      <c r="B180" s="1215">
        <v>1</v>
      </c>
      <c r="C180" s="980"/>
      <c r="D180" s="980"/>
      <c r="E180" s="980"/>
      <c r="F180" s="980"/>
      <c r="G180" s="985"/>
      <c r="H180" s="982"/>
      <c r="I180" s="987"/>
      <c r="J180" s="972"/>
      <c r="K180" s="971"/>
      <c r="L180" s="724" t="str">
        <f>mergeValue(A180) &amp;"."&amp; mergeValue(B180)</f>
        <v>1.1</v>
      </c>
      <c r="M180" s="692" t="s">
        <v>16</v>
      </c>
      <c r="N180" s="716"/>
      <c r="O180" s="1307"/>
      <c r="P180" s="1308"/>
      <c r="Q180" s="1308"/>
      <c r="R180" s="1308"/>
      <c r="S180" s="1308"/>
      <c r="T180" s="1308"/>
      <c r="U180" s="1308"/>
      <c r="V180" s="1308"/>
      <c r="W180" s="1309"/>
      <c r="X180" s="717" t="s">
        <v>477</v>
      </c>
      <c r="Y180" s="719"/>
      <c r="Z180" s="719"/>
      <c r="AA180" s="719"/>
      <c r="AB180" s="719"/>
      <c r="AC180" s="719"/>
      <c r="AD180" s="719"/>
      <c r="AE180" s="719"/>
      <c r="AF180" s="719"/>
      <c r="AG180" s="719"/>
    </row>
    <row r="181" spans="1:47" s="685" customFormat="1" ht="22.5">
      <c r="A181" s="1215"/>
      <c r="B181" s="1215"/>
      <c r="C181" s="1215">
        <v>1</v>
      </c>
      <c r="D181" s="980"/>
      <c r="E181" s="980"/>
      <c r="F181" s="980"/>
      <c r="G181" s="985"/>
      <c r="H181" s="982"/>
      <c r="I181" s="988"/>
      <c r="J181" s="972"/>
      <c r="K181" s="971"/>
      <c r="L181" s="724" t="str">
        <f>mergeValue(A181) &amp;"."&amp; mergeValue(B181)&amp;"."&amp; mergeValue(C181)</f>
        <v>1.1.1</v>
      </c>
      <c r="M181" s="693" t="s">
        <v>7</v>
      </c>
      <c r="N181" s="716"/>
      <c r="O181" s="1307"/>
      <c r="P181" s="1308"/>
      <c r="Q181" s="1308"/>
      <c r="R181" s="1308"/>
      <c r="S181" s="1308"/>
      <c r="T181" s="1308"/>
      <c r="U181" s="1308"/>
      <c r="V181" s="1308"/>
      <c r="W181" s="1309"/>
      <c r="X181" s="717" t="s">
        <v>632</v>
      </c>
      <c r="Y181" s="719"/>
      <c r="Z181" s="719"/>
      <c r="AA181" s="719"/>
      <c r="AB181" s="719"/>
      <c r="AC181" s="719"/>
      <c r="AD181" s="719"/>
      <c r="AE181" s="719"/>
      <c r="AF181" s="719"/>
      <c r="AG181" s="719"/>
    </row>
    <row r="182" spans="1:47" s="685" customFormat="1" ht="22.5">
      <c r="A182" s="1215"/>
      <c r="B182" s="1215"/>
      <c r="C182" s="1215"/>
      <c r="D182" s="1215">
        <v>1</v>
      </c>
      <c r="E182" s="980"/>
      <c r="F182" s="980"/>
      <c r="G182" s="985"/>
      <c r="H182" s="982"/>
      <c r="I182" s="988"/>
      <c r="J182" s="986"/>
      <c r="K182" s="971"/>
      <c r="L182" s="724" t="str">
        <f>mergeValue(A182) &amp;"."&amp; mergeValue(B182)&amp;"."&amp; mergeValue(C182)&amp;"."&amp; mergeValue(D182)</f>
        <v>1.1.1.1</v>
      </c>
      <c r="M182" s="694" t="s">
        <v>22</v>
      </c>
      <c r="N182" s="716"/>
      <c r="O182" s="1307"/>
      <c r="P182" s="1308"/>
      <c r="Q182" s="1308"/>
      <c r="R182" s="1308"/>
      <c r="S182" s="1308"/>
      <c r="T182" s="1308"/>
      <c r="U182" s="1308"/>
      <c r="V182" s="1308"/>
      <c r="W182" s="1309"/>
      <c r="X182" s="717" t="s">
        <v>686</v>
      </c>
      <c r="Y182" s="719"/>
      <c r="Z182" s="719"/>
      <c r="AA182" s="719"/>
      <c r="AB182" s="719"/>
      <c r="AC182" s="719"/>
      <c r="AD182" s="719"/>
      <c r="AE182" s="719"/>
      <c r="AF182" s="719"/>
      <c r="AG182" s="719"/>
    </row>
    <row r="183" spans="1:47" s="685" customFormat="1" ht="56.25" customHeight="1">
      <c r="A183" s="1215"/>
      <c r="B183" s="1215"/>
      <c r="C183" s="1215"/>
      <c r="D183" s="1215"/>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687</v>
      </c>
      <c r="Y183" s="719" t="str">
        <f>strCheckDateTwo(N183:W183)</f>
        <v/>
      </c>
      <c r="Z183" s="719"/>
      <c r="AA183" s="719"/>
      <c r="AB183" s="719"/>
      <c r="AC183" s="719"/>
      <c r="AD183" s="719"/>
      <c r="AE183" s="719"/>
      <c r="AF183" s="719"/>
      <c r="AG183" s="719"/>
    </row>
    <row r="184" spans="1:47" s="685" customFormat="1" ht="14.25" hidden="1" customHeight="1">
      <c r="A184" s="1215"/>
      <c r="B184" s="1215"/>
      <c r="C184" s="1215"/>
      <c r="D184" s="1215"/>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15"/>
      <c r="B185" s="1215"/>
      <c r="C185" s="1215"/>
      <c r="D185" s="1215"/>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15"/>
      <c r="B186" s="1215"/>
      <c r="C186" s="1215"/>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15"/>
      <c r="B187" s="1215"/>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15"/>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15">
        <v>1</v>
      </c>
      <c r="B193" s="1015"/>
      <c r="C193" s="1015"/>
      <c r="D193" s="1015"/>
      <c r="E193" s="1015"/>
      <c r="F193" s="1008"/>
      <c r="G193" s="1014"/>
      <c r="H193" s="1014"/>
      <c r="I193" s="996"/>
      <c r="J193" s="995"/>
      <c r="K193" s="995"/>
      <c r="L193" s="724">
        <f>mergeValue(A193)</f>
        <v>1</v>
      </c>
      <c r="M193" s="641" t="s">
        <v>20</v>
      </c>
      <c r="N193" s="1304"/>
      <c r="O193" s="1305"/>
      <c r="P193" s="1305"/>
      <c r="Q193" s="1305"/>
      <c r="R193" s="1305"/>
      <c r="S193" s="1305"/>
      <c r="T193" s="1305"/>
      <c r="U193" s="1305"/>
      <c r="V193" s="1305"/>
      <c r="W193" s="1305"/>
      <c r="X193" s="1305"/>
      <c r="Y193" s="1305"/>
      <c r="Z193" s="1305"/>
      <c r="AA193" s="1305"/>
      <c r="AB193" s="1305"/>
      <c r="AC193" s="1305"/>
      <c r="AD193" s="1305"/>
      <c r="AE193" s="1305"/>
      <c r="AF193" s="1306"/>
      <c r="AG193" s="717" t="s">
        <v>476</v>
      </c>
      <c r="AH193" s="719"/>
      <c r="AI193" s="719"/>
      <c r="AJ193" s="719"/>
      <c r="AK193" s="719"/>
      <c r="AL193" s="719"/>
      <c r="AM193" s="719"/>
      <c r="AN193" s="719"/>
      <c r="AO193" s="719"/>
      <c r="AP193" s="719"/>
      <c r="AQ193" s="719"/>
      <c r="AR193" s="719"/>
    </row>
    <row r="194" spans="1:46" s="685" customFormat="1" ht="22.5">
      <c r="A194" s="1215"/>
      <c r="B194" s="1215">
        <v>1</v>
      </c>
      <c r="C194" s="1015"/>
      <c r="D194" s="1015"/>
      <c r="E194" s="1015"/>
      <c r="F194" s="1008"/>
      <c r="G194" s="1017"/>
      <c r="H194" s="1018"/>
      <c r="I194" s="997"/>
      <c r="J194" s="992"/>
      <c r="K194" s="990"/>
      <c r="L194" s="724" t="str">
        <f>mergeValue(A194) &amp;"."&amp; mergeValue(B194)</f>
        <v>1.1</v>
      </c>
      <c r="M194" s="692" t="s">
        <v>16</v>
      </c>
      <c r="N194" s="1301"/>
      <c r="O194" s="1302"/>
      <c r="P194" s="1302"/>
      <c r="Q194" s="1302"/>
      <c r="R194" s="1302"/>
      <c r="S194" s="1302"/>
      <c r="T194" s="1302"/>
      <c r="U194" s="1302"/>
      <c r="V194" s="1302"/>
      <c r="W194" s="1302"/>
      <c r="X194" s="1302"/>
      <c r="Y194" s="1302"/>
      <c r="Z194" s="1302"/>
      <c r="AA194" s="1302"/>
      <c r="AB194" s="1302"/>
      <c r="AC194" s="1302"/>
      <c r="AD194" s="1302"/>
      <c r="AE194" s="1302"/>
      <c r="AF194" s="1303"/>
      <c r="AG194" s="717" t="s">
        <v>477</v>
      </c>
      <c r="AH194" s="719"/>
      <c r="AI194" s="719"/>
      <c r="AJ194" s="719"/>
      <c r="AK194" s="719"/>
      <c r="AL194" s="719"/>
      <c r="AM194" s="719"/>
      <c r="AN194" s="719"/>
      <c r="AO194" s="719"/>
      <c r="AP194" s="719"/>
      <c r="AQ194" s="719"/>
      <c r="AR194" s="719"/>
    </row>
    <row r="195" spans="1:46" s="685" customFormat="1" ht="22.5">
      <c r="A195" s="1215"/>
      <c r="B195" s="1215"/>
      <c r="C195" s="1215">
        <v>1</v>
      </c>
      <c r="D195" s="1015"/>
      <c r="E195" s="1015"/>
      <c r="F195" s="1008"/>
      <c r="G195" s="1017"/>
      <c r="H195" s="1018"/>
      <c r="I195" s="997"/>
      <c r="J195" s="992"/>
      <c r="K195" s="990"/>
      <c r="L195" s="724" t="str">
        <f>mergeValue(A195) &amp;"."&amp; mergeValue(B195)&amp;"."&amp; mergeValue(C195)</f>
        <v>1.1.1</v>
      </c>
      <c r="M195" s="693" t="s">
        <v>7</v>
      </c>
      <c r="N195" s="1301"/>
      <c r="O195" s="1302"/>
      <c r="P195" s="1302"/>
      <c r="Q195" s="1302"/>
      <c r="R195" s="1302"/>
      <c r="S195" s="1302"/>
      <c r="T195" s="1302"/>
      <c r="U195" s="1302"/>
      <c r="V195" s="1302"/>
      <c r="W195" s="1302"/>
      <c r="X195" s="1302"/>
      <c r="Y195" s="1302"/>
      <c r="Z195" s="1302"/>
      <c r="AA195" s="1302"/>
      <c r="AB195" s="1302"/>
      <c r="AC195" s="1302"/>
      <c r="AD195" s="1302"/>
      <c r="AE195" s="1302"/>
      <c r="AF195" s="1303"/>
      <c r="AG195" s="717" t="s">
        <v>632</v>
      </c>
      <c r="AH195" s="719"/>
      <c r="AI195" s="719"/>
      <c r="AJ195" s="719"/>
      <c r="AK195" s="719"/>
      <c r="AL195" s="719"/>
      <c r="AM195" s="719"/>
      <c r="AN195" s="719"/>
      <c r="AO195" s="719"/>
      <c r="AP195" s="719"/>
      <c r="AQ195" s="719"/>
      <c r="AR195" s="719"/>
    </row>
    <row r="196" spans="1:46" s="685" customFormat="1" ht="15" customHeight="1">
      <c r="A196" s="1215"/>
      <c r="B196" s="1215"/>
      <c r="C196" s="1215"/>
      <c r="D196" s="1215">
        <v>1</v>
      </c>
      <c r="E196" s="1015"/>
      <c r="F196" s="1008"/>
      <c r="G196" s="1017"/>
      <c r="H196" s="1018"/>
      <c r="I196" s="997"/>
      <c r="J196" s="992"/>
      <c r="K196" s="990"/>
      <c r="L196" s="724" t="str">
        <f>mergeValue(A196) &amp;"."&amp; mergeValue(B196)&amp;"."&amp; mergeValue(C196)&amp;"."&amp; mergeValue(D196)</f>
        <v>1.1.1.1</v>
      </c>
      <c r="M196" s="694" t="s">
        <v>22</v>
      </c>
      <c r="N196" s="1301"/>
      <c r="O196" s="1302"/>
      <c r="P196" s="1302"/>
      <c r="Q196" s="1302"/>
      <c r="R196" s="1302"/>
      <c r="S196" s="1302"/>
      <c r="T196" s="1302"/>
      <c r="U196" s="1302"/>
      <c r="V196" s="1302"/>
      <c r="W196" s="1302"/>
      <c r="X196" s="1302"/>
      <c r="Y196" s="1302"/>
      <c r="Z196" s="1302"/>
      <c r="AA196" s="1302"/>
      <c r="AB196" s="1302"/>
      <c r="AC196" s="1302"/>
      <c r="AD196" s="1302"/>
      <c r="AE196" s="1302"/>
      <c r="AF196" s="1303"/>
      <c r="AG196" s="717" t="s">
        <v>679</v>
      </c>
      <c r="AH196" s="719"/>
      <c r="AI196" s="719"/>
      <c r="AJ196" s="719"/>
      <c r="AK196" s="719"/>
      <c r="AL196" s="719"/>
      <c r="AM196" s="719"/>
      <c r="AN196" s="719"/>
      <c r="AO196" s="719"/>
      <c r="AP196" s="719"/>
      <c r="AQ196" s="719"/>
      <c r="AR196" s="719"/>
    </row>
    <row r="197" spans="1:46" s="685" customFormat="1" ht="17.100000000000001" customHeight="1">
      <c r="A197" s="1215"/>
      <c r="B197" s="1215"/>
      <c r="C197" s="1215"/>
      <c r="D197" s="1215"/>
      <c r="E197" s="1215">
        <v>1</v>
      </c>
      <c r="F197" s="1008"/>
      <c r="G197" s="1017"/>
      <c r="H197" s="1018"/>
      <c r="I197" s="1019"/>
      <c r="J197" s="1009"/>
      <c r="K197" s="1165"/>
      <c r="L197" s="1279" t="str">
        <f>mergeValue(A197) &amp;"."&amp; mergeValue(B197)&amp;"."&amp; mergeValue(C197)&amp;"."&amp; mergeValue(D197)&amp;"."&amp; mergeValue(E197)</f>
        <v>1.1.1.1.1</v>
      </c>
      <c r="M197" s="1280"/>
      <c r="N197" s="1222" t="s">
        <v>85</v>
      </c>
      <c r="O197" s="1287"/>
      <c r="P197" s="1285">
        <v>1</v>
      </c>
      <c r="Q197" s="1334"/>
      <c r="R197" s="1222" t="s">
        <v>85</v>
      </c>
      <c r="S197" s="1287"/>
      <c r="T197" s="1285">
        <v>1</v>
      </c>
      <c r="U197" s="1334"/>
      <c r="V197" s="1222" t="s">
        <v>85</v>
      </c>
      <c r="W197" s="701"/>
      <c r="X197" s="689">
        <v>1</v>
      </c>
      <c r="Y197" s="1096"/>
      <c r="Z197" s="671"/>
      <c r="AA197" s="671"/>
      <c r="AB197" s="1250"/>
      <c r="AC197" s="1222" t="s">
        <v>84</v>
      </c>
      <c r="AD197" s="1250"/>
      <c r="AE197" s="1222" t="s">
        <v>84</v>
      </c>
      <c r="AF197" s="715"/>
      <c r="AG197" s="1282" t="s">
        <v>680</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15"/>
      <c r="B198" s="1215"/>
      <c r="C198" s="1215"/>
      <c r="D198" s="1215"/>
      <c r="E198" s="1215"/>
      <c r="F198" s="1008"/>
      <c r="G198" s="1017"/>
      <c r="H198" s="1018"/>
      <c r="I198" s="1019"/>
      <c r="J198" s="1009"/>
      <c r="K198" s="1165"/>
      <c r="L198" s="1279"/>
      <c r="M198" s="1280"/>
      <c r="N198" s="1222"/>
      <c r="O198" s="1287"/>
      <c r="P198" s="1285"/>
      <c r="Q198" s="1334"/>
      <c r="R198" s="1222"/>
      <c r="S198" s="1287"/>
      <c r="T198" s="1285"/>
      <c r="U198" s="1334"/>
      <c r="V198" s="1222"/>
      <c r="W198" s="726"/>
      <c r="X198" s="705"/>
      <c r="Y198" s="705"/>
      <c r="Z198" s="707"/>
      <c r="AA198" s="603" t="str">
        <f>AB197 &amp; "-" &amp; AD197</f>
        <v>-</v>
      </c>
      <c r="AB198" s="1221"/>
      <c r="AC198" s="1222"/>
      <c r="AD198" s="1221"/>
      <c r="AE198" s="1222"/>
      <c r="AF198" s="673"/>
      <c r="AG198" s="1283"/>
      <c r="AH198" s="719"/>
      <c r="AI198" s="722"/>
      <c r="AJ198" s="722"/>
      <c r="AK198" s="722"/>
      <c r="AL198" s="722"/>
      <c r="AM198" s="722"/>
      <c r="AN198" s="722"/>
      <c r="AO198" s="719"/>
      <c r="AP198" s="719"/>
      <c r="AQ198" s="719"/>
      <c r="AR198" s="719"/>
    </row>
    <row r="199" spans="1:46" s="685" customFormat="1" ht="17.100000000000001" customHeight="1">
      <c r="A199" s="1215"/>
      <c r="B199" s="1215"/>
      <c r="C199" s="1215"/>
      <c r="D199" s="1215"/>
      <c r="E199" s="1215"/>
      <c r="F199" s="1008"/>
      <c r="G199" s="1017"/>
      <c r="H199" s="1018"/>
      <c r="I199" s="1019"/>
      <c r="J199" s="1009"/>
      <c r="K199" s="1165"/>
      <c r="L199" s="1279"/>
      <c r="M199" s="1280"/>
      <c r="N199" s="1222"/>
      <c r="O199" s="1287"/>
      <c r="P199" s="1285"/>
      <c r="Q199" s="1334"/>
      <c r="R199" s="1222"/>
      <c r="S199" s="602"/>
      <c r="T199" s="698"/>
      <c r="U199" s="705"/>
      <c r="V199" s="706"/>
      <c r="W199" s="706"/>
      <c r="X199" s="706"/>
      <c r="Y199" s="706"/>
      <c r="Z199" s="707"/>
      <c r="AA199" s="707"/>
      <c r="AB199" s="708"/>
      <c r="AC199" s="704"/>
      <c r="AD199" s="704"/>
      <c r="AE199" s="708"/>
      <c r="AF199" s="704"/>
      <c r="AG199" s="1283"/>
      <c r="AH199" s="719"/>
      <c r="AI199" s="722"/>
      <c r="AJ199" s="722"/>
      <c r="AK199" s="722"/>
      <c r="AL199" s="722"/>
      <c r="AM199" s="722"/>
      <c r="AN199" s="722"/>
      <c r="AO199" s="719"/>
      <c r="AP199" s="719"/>
      <c r="AQ199" s="719"/>
      <c r="AR199" s="719"/>
    </row>
    <row r="200" spans="1:46" s="685" customFormat="1" ht="17.100000000000001" customHeight="1">
      <c r="A200" s="1215"/>
      <c r="B200" s="1215"/>
      <c r="C200" s="1215"/>
      <c r="D200" s="1215"/>
      <c r="E200" s="1215"/>
      <c r="F200" s="1008"/>
      <c r="G200" s="1017"/>
      <c r="H200" s="1018"/>
      <c r="I200" s="1019"/>
      <c r="J200" s="1009"/>
      <c r="K200" s="1165"/>
      <c r="L200" s="1279"/>
      <c r="M200" s="1280"/>
      <c r="N200" s="1222"/>
      <c r="O200" s="709"/>
      <c r="P200" s="711"/>
      <c r="Q200" s="710"/>
      <c r="R200" s="706"/>
      <c r="S200" s="706"/>
      <c r="T200" s="706"/>
      <c r="U200" s="706"/>
      <c r="V200" s="706"/>
      <c r="W200" s="706"/>
      <c r="X200" s="706"/>
      <c r="Y200" s="706"/>
      <c r="Z200" s="707"/>
      <c r="AA200" s="707"/>
      <c r="AB200" s="708"/>
      <c r="AC200" s="704"/>
      <c r="AD200" s="704"/>
      <c r="AE200" s="708"/>
      <c r="AF200" s="704"/>
      <c r="AG200" s="1283"/>
      <c r="AH200" s="719"/>
      <c r="AI200" s="722"/>
      <c r="AJ200" s="722"/>
      <c r="AK200" s="722"/>
      <c r="AL200" s="722"/>
      <c r="AM200" s="722"/>
      <c r="AN200" s="722"/>
      <c r="AO200" s="719"/>
      <c r="AP200" s="719"/>
      <c r="AQ200" s="719"/>
      <c r="AR200" s="719"/>
    </row>
    <row r="201" spans="1:46" s="684" customFormat="1" ht="15" customHeight="1">
      <c r="A201" s="1215"/>
      <c r="B201" s="1215"/>
      <c r="C201" s="1215"/>
      <c r="D201" s="1215"/>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84"/>
      <c r="AH201" s="721"/>
      <c r="AI201" s="721"/>
      <c r="AJ201" s="723"/>
      <c r="AK201" s="723"/>
      <c r="AL201" s="723"/>
      <c r="AM201" s="723"/>
      <c r="AN201" s="723"/>
      <c r="AO201" s="721"/>
      <c r="AP201" s="721"/>
      <c r="AQ201" s="721"/>
      <c r="AR201" s="721"/>
    </row>
    <row r="202" spans="1:46" s="684" customFormat="1" ht="15" customHeight="1">
      <c r="A202" s="1215"/>
      <c r="B202" s="1215"/>
      <c r="C202" s="1215"/>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15"/>
      <c r="B203" s="1215"/>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15"/>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7"/>
      <c r="R207" s="157"/>
      <c r="S207" s="157"/>
      <c r="T207" s="157"/>
      <c r="U207" s="1217"/>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7"/>
      <c r="R208" s="157"/>
      <c r="S208" s="157"/>
      <c r="T208" s="157"/>
      <c r="U208" s="1217"/>
      <c r="V208" s="157"/>
      <c r="W208" s="157"/>
      <c r="X208" s="157"/>
      <c r="Y208" s="157"/>
      <c r="Z208" s="157"/>
      <c r="AA208" s="157"/>
      <c r="AB208" s="157"/>
      <c r="AC208" s="157"/>
    </row>
    <row r="209" spans="1:83" ht="15" customHeight="1">
      <c r="G209" s="156"/>
      <c r="H209" s="157"/>
      <c r="I209" s="157"/>
      <c r="J209" s="85"/>
      <c r="K209" s="157"/>
      <c r="L209" s="157"/>
      <c r="M209" s="157"/>
      <c r="N209" s="157"/>
      <c r="O209" s="157"/>
      <c r="Q209" s="1217"/>
      <c r="V209" s="157"/>
      <c r="W209" s="157"/>
      <c r="X209" s="157"/>
      <c r="Z209" s="157"/>
      <c r="AA209" s="157"/>
      <c r="AB209" s="157"/>
      <c r="AC209" s="730"/>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10" t="s">
        <v>85</v>
      </c>
      <c r="O211" s="1287"/>
      <c r="P211" s="1285">
        <v>1</v>
      </c>
      <c r="Q211" s="1311"/>
      <c r="R211" s="1222" t="s">
        <v>84</v>
      </c>
      <c r="S211" s="1312"/>
      <c r="T211" s="1314">
        <v>1</v>
      </c>
      <c r="U211" s="1218"/>
      <c r="V211" s="1222"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0"/>
      <c r="O212" s="1287"/>
      <c r="P212" s="1285"/>
      <c r="Q212" s="1311"/>
      <c r="R212" s="1222"/>
      <c r="S212" s="1313"/>
      <c r="T212" s="1315"/>
      <c r="U212" s="1218"/>
      <c r="V212" s="1222"/>
      <c r="W212" s="736"/>
      <c r="X212" s="736"/>
      <c r="Y212" s="736" t="s">
        <v>712</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10"/>
      <c r="O213" s="1287"/>
      <c r="P213" s="1285"/>
      <c r="Q213" s="1311"/>
      <c r="R213" s="1222"/>
      <c r="S213" s="733"/>
      <c r="T213" s="733"/>
      <c r="U213" s="736" t="s">
        <v>713</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22"/>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745</v>
      </c>
      <c r="V218" s="158"/>
      <c r="X218" s="216"/>
      <c r="Y218" s="216"/>
      <c r="Z218" s="216"/>
      <c r="AA218" s="216"/>
      <c r="AB218" s="216"/>
      <c r="AC218" s="216"/>
      <c r="AD218" s="216"/>
      <c r="AE218" s="216"/>
      <c r="AF218" s="216"/>
      <c r="AG218" s="216"/>
      <c r="AH218" s="216"/>
      <c r="AI218" s="216"/>
      <c r="AJ218" s="216"/>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15">
        <v>1</v>
      </c>
      <c r="B220" s="883"/>
      <c r="C220" s="883"/>
      <c r="D220" s="883"/>
      <c r="E220" s="884"/>
      <c r="F220" s="885"/>
      <c r="G220" s="885"/>
      <c r="H220" s="885"/>
      <c r="I220" s="886"/>
      <c r="J220" s="881"/>
      <c r="K220" s="888"/>
      <c r="L220" s="781">
        <f>mergeValue(A220)</f>
        <v>1</v>
      </c>
      <c r="M220" s="641" t="s">
        <v>20</v>
      </c>
      <c r="N220" s="646"/>
      <c r="O220" s="1251"/>
      <c r="P220" s="1252"/>
      <c r="Q220" s="1252"/>
      <c r="R220" s="1252"/>
      <c r="S220" s="1252"/>
      <c r="T220" s="1252"/>
      <c r="U220" s="1252"/>
      <c r="V220" s="1253"/>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15"/>
      <c r="B221" s="1215">
        <v>1</v>
      </c>
      <c r="C221" s="883"/>
      <c r="D221" s="883"/>
      <c r="E221" s="885"/>
      <c r="F221" s="885"/>
      <c r="G221" s="885"/>
      <c r="H221" s="885"/>
      <c r="I221" s="880"/>
      <c r="J221" s="879"/>
      <c r="K221" s="882"/>
      <c r="L221" s="781" t="str">
        <f>mergeValue(A221) &amp;"."&amp; mergeValue(B221)</f>
        <v>1.1</v>
      </c>
      <c r="M221" s="692" t="s">
        <v>16</v>
      </c>
      <c r="N221" s="646"/>
      <c r="O221" s="1251"/>
      <c r="P221" s="1252"/>
      <c r="Q221" s="1252"/>
      <c r="R221" s="1252"/>
      <c r="S221" s="1252"/>
      <c r="T221" s="1252"/>
      <c r="U221" s="1252"/>
      <c r="V221" s="1253"/>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15"/>
      <c r="B222" s="1215"/>
      <c r="C222" s="1215">
        <v>1</v>
      </c>
      <c r="D222" s="883"/>
      <c r="E222" s="885"/>
      <c r="F222" s="885"/>
      <c r="G222" s="885"/>
      <c r="H222" s="885"/>
      <c r="I222" s="887"/>
      <c r="J222" s="879"/>
      <c r="K222" s="882"/>
      <c r="L222" s="781" t="str">
        <f>mergeValue(A222) &amp;"."&amp; mergeValue(B222)&amp;"."&amp; mergeValue(C222)</f>
        <v>1.1.1</v>
      </c>
      <c r="M222" s="693" t="s">
        <v>7</v>
      </c>
      <c r="N222" s="646"/>
      <c r="O222" s="1251"/>
      <c r="P222" s="1252"/>
      <c r="Q222" s="1252"/>
      <c r="R222" s="1252"/>
      <c r="S222" s="1252"/>
      <c r="T222" s="1252"/>
      <c r="U222" s="1252"/>
      <c r="V222" s="1253"/>
      <c r="W222" s="630" t="s">
        <v>632</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15"/>
      <c r="B223" s="1215"/>
      <c r="C223" s="1215"/>
      <c r="D223" s="1215">
        <v>1</v>
      </c>
      <c r="E223" s="885"/>
      <c r="F223" s="885"/>
      <c r="G223" s="885"/>
      <c r="H223" s="885"/>
      <c r="I223" s="887"/>
      <c r="J223" s="879"/>
      <c r="K223" s="882"/>
      <c r="L223" s="781" t="str">
        <f>mergeValue(A223) &amp;"."&amp; mergeValue(B223)&amp;"."&amp; mergeValue(C223)&amp;"."&amp; mergeValue(D223)</f>
        <v>1.1.1.1</v>
      </c>
      <c r="M223" s="694" t="s">
        <v>22</v>
      </c>
      <c r="N223" s="646"/>
      <c r="O223" s="1251"/>
      <c r="P223" s="1252"/>
      <c r="Q223" s="1252"/>
      <c r="R223" s="1252"/>
      <c r="S223" s="1252"/>
      <c r="T223" s="1252"/>
      <c r="U223" s="1252"/>
      <c r="V223" s="1253"/>
      <c r="W223" s="630" t="s">
        <v>633</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15"/>
      <c r="B224" s="1215"/>
      <c r="C224" s="1215"/>
      <c r="D224" s="1215"/>
      <c r="E224" s="1215">
        <v>1</v>
      </c>
      <c r="F224" s="885"/>
      <c r="G224" s="885"/>
      <c r="H224" s="883">
        <v>1</v>
      </c>
      <c r="I224" s="1215">
        <v>1</v>
      </c>
      <c r="J224" s="885"/>
      <c r="K224" s="890"/>
      <c r="L224" s="781" t="str">
        <f>mergeValue(A224) &amp;"."&amp; mergeValue(B224)&amp;"."&amp; mergeValue(C224)&amp;"."&amp; mergeValue(D224)&amp;"."&amp; mergeValue(E224)</f>
        <v>1.1.1.1.1</v>
      </c>
      <c r="M224" s="554" t="s">
        <v>9</v>
      </c>
      <c r="N224" s="646"/>
      <c r="O224" s="1218"/>
      <c r="P224" s="1219"/>
      <c r="Q224" s="1219"/>
      <c r="R224" s="1219"/>
      <c r="S224" s="1219"/>
      <c r="T224" s="1219"/>
      <c r="U224" s="1219"/>
      <c r="V224" s="1220"/>
      <c r="W224" s="630" t="s">
        <v>637</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43" s="799" customFormat="1" ht="90">
      <c r="A225" s="1215"/>
      <c r="B225" s="1215"/>
      <c r="C225" s="1215"/>
      <c r="D225" s="1215"/>
      <c r="E225" s="1215"/>
      <c r="F225" s="1215">
        <v>1</v>
      </c>
      <c r="G225" s="883"/>
      <c r="H225" s="883"/>
      <c r="I225" s="1215"/>
      <c r="J225" s="1215">
        <v>1</v>
      </c>
      <c r="K225" s="891"/>
      <c r="L225" s="781" t="str">
        <f>mergeValue(A225) &amp;"."&amp; mergeValue(B225)&amp;"."&amp; mergeValue(C225)&amp;"."&amp; mergeValue(D225)&amp;"."&amp; mergeValue(E225)&amp;"."&amp; mergeValue(F225)</f>
        <v>1.1.1.1.1.1</v>
      </c>
      <c r="M225" s="555" t="s">
        <v>10</v>
      </c>
      <c r="N225" s="646"/>
      <c r="O225" s="1218"/>
      <c r="P225" s="1219"/>
      <c r="Q225" s="1219"/>
      <c r="R225" s="1219"/>
      <c r="S225" s="1219"/>
      <c r="T225" s="1219"/>
      <c r="U225" s="1219"/>
      <c r="V225" s="1220"/>
      <c r="W225" s="630" t="s">
        <v>635</v>
      </c>
      <c r="X225" s="808"/>
      <c r="Y225" s="829"/>
      <c r="Z225" s="829" t="str">
        <f t="shared" si="3"/>
        <v>Группа потребителей</v>
      </c>
      <c r="AA225" s="829"/>
      <c r="AB225" s="829"/>
      <c r="AC225" s="829"/>
      <c r="AD225" s="808"/>
      <c r="AE225" s="808"/>
      <c r="AF225" s="808"/>
      <c r="AG225" s="808"/>
      <c r="AH225" s="808"/>
      <c r="AI225" s="808"/>
      <c r="AJ225" s="808"/>
    </row>
    <row r="226" spans="1:43" s="799" customFormat="1" ht="195.75" customHeight="1">
      <c r="A226" s="1215"/>
      <c r="B226" s="1215"/>
      <c r="C226" s="1215"/>
      <c r="D226" s="1215"/>
      <c r="E226" s="1215"/>
      <c r="F226" s="1215"/>
      <c r="G226" s="883">
        <v>1</v>
      </c>
      <c r="H226" s="883"/>
      <c r="I226" s="1215"/>
      <c r="J226" s="1215"/>
      <c r="K226" s="891">
        <v>1</v>
      </c>
      <c r="L226" s="781" t="str">
        <f>mergeValue(A226) &amp;"."&amp; mergeValue(B226)&amp;"."&amp; mergeValue(C226)&amp;"."&amp; mergeValue(D226)&amp;"."&amp; mergeValue(E226)&amp;"."&amp; mergeValue(F226)&amp;"."&amp; mergeValue(G226)</f>
        <v>1.1.1.1.1.1.1</v>
      </c>
      <c r="M226" s="1069"/>
      <c r="N226" s="646"/>
      <c r="O226" s="763"/>
      <c r="P226" s="763"/>
      <c r="Q226" s="763"/>
      <c r="R226" s="1221"/>
      <c r="S226" s="1222" t="s">
        <v>84</v>
      </c>
      <c r="T226" s="1221"/>
      <c r="U226" s="1222" t="s">
        <v>84</v>
      </c>
      <c r="V226" s="763"/>
      <c r="W226" s="1214" t="s">
        <v>654</v>
      </c>
      <c r="X226" s="808" t="str">
        <f>strCheckDate(O227:V227)</f>
        <v/>
      </c>
      <c r="Y226" s="829"/>
      <c r="Z226" s="829" t="str">
        <f t="shared" si="3"/>
        <v/>
      </c>
      <c r="AA226" s="829"/>
      <c r="AB226" s="829"/>
      <c r="AC226" s="829"/>
      <c r="AD226" s="808"/>
      <c r="AE226" s="808"/>
      <c r="AF226" s="808"/>
      <c r="AG226" s="808"/>
      <c r="AH226" s="808"/>
      <c r="AI226" s="808"/>
      <c r="AJ226" s="808"/>
    </row>
    <row r="227" spans="1:43" s="799" customFormat="1" ht="14.25" hidden="1" customHeight="1">
      <c r="A227" s="1215"/>
      <c r="B227" s="1215"/>
      <c r="C227" s="1215"/>
      <c r="D227" s="1215"/>
      <c r="E227" s="1215"/>
      <c r="F227" s="1215"/>
      <c r="G227" s="883"/>
      <c r="H227" s="883"/>
      <c r="I227" s="1215"/>
      <c r="J227" s="1215"/>
      <c r="K227" s="891"/>
      <c r="L227" s="800"/>
      <c r="M227" s="646"/>
      <c r="N227" s="646"/>
      <c r="O227" s="763"/>
      <c r="P227" s="763"/>
      <c r="Q227" s="769" t="str">
        <f>R226 &amp; "-" &amp; T226</f>
        <v>-</v>
      </c>
      <c r="R227" s="1221"/>
      <c r="S227" s="1222"/>
      <c r="T227" s="1221"/>
      <c r="U227" s="1222"/>
      <c r="V227" s="763"/>
      <c r="W227" s="1214"/>
      <c r="X227" s="808"/>
      <c r="Y227" s="829"/>
      <c r="Z227" s="829" t="str">
        <f t="shared" si="3"/>
        <v/>
      </c>
      <c r="AA227" s="829"/>
      <c r="AB227" s="829"/>
      <c r="AC227" s="829"/>
      <c r="AD227" s="808"/>
      <c r="AE227" s="808"/>
      <c r="AF227" s="808"/>
      <c r="AG227" s="808"/>
      <c r="AH227" s="808"/>
      <c r="AI227" s="808"/>
      <c r="AJ227" s="808"/>
    </row>
    <row r="228" spans="1:43" s="799" customFormat="1" ht="15" customHeight="1">
      <c r="A228" s="1215"/>
      <c r="B228" s="1215"/>
      <c r="C228" s="1215"/>
      <c r="D228" s="1215"/>
      <c r="E228" s="1215"/>
      <c r="F228" s="1215"/>
      <c r="G228" s="885"/>
      <c r="H228" s="883"/>
      <c r="I228" s="1215"/>
      <c r="J228" s="1215"/>
      <c r="K228" s="890"/>
      <c r="L228" s="688"/>
      <c r="M228" s="557" t="s">
        <v>25</v>
      </c>
      <c r="N228" s="765"/>
      <c r="O228" s="765"/>
      <c r="P228" s="765"/>
      <c r="Q228" s="765"/>
      <c r="R228" s="765"/>
      <c r="S228" s="765"/>
      <c r="T228" s="765"/>
      <c r="U228" s="765"/>
      <c r="V228" s="762"/>
      <c r="W228" s="1214"/>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43" s="799" customFormat="1" ht="15" customHeight="1">
      <c r="A229" s="1215"/>
      <c r="B229" s="1215"/>
      <c r="C229" s="1215"/>
      <c r="D229" s="1215"/>
      <c r="E229" s="1215"/>
      <c r="F229" s="885"/>
      <c r="G229" s="885"/>
      <c r="H229" s="883"/>
      <c r="I229" s="1215"/>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43" s="799" customFormat="1" ht="15" customHeight="1">
      <c r="A230" s="1215"/>
      <c r="B230" s="1215"/>
      <c r="C230" s="1215"/>
      <c r="D230" s="1215"/>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43" s="799" customFormat="1" ht="15" customHeight="1">
      <c r="A231" s="1215"/>
      <c r="B231" s="1215"/>
      <c r="C231" s="1215"/>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43" s="799" customFormat="1" ht="15" customHeight="1">
      <c r="A232" s="1215"/>
      <c r="B232" s="1215"/>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43" s="799" customFormat="1" ht="15" customHeight="1">
      <c r="A233" s="1215"/>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43"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43" s="989" customFormat="1" ht="18.75" customHeight="1">
      <c r="X235" s="1010"/>
      <c r="Y235" s="1010"/>
      <c r="Z235" s="1010"/>
      <c r="AA235" s="1010"/>
      <c r="AB235" s="1010"/>
      <c r="AC235" s="1010"/>
      <c r="AD235" s="1010"/>
      <c r="AE235" s="1010"/>
      <c r="AF235" s="1010"/>
      <c r="AG235" s="1010"/>
      <c r="AH235" s="1010"/>
      <c r="AI235" s="1010"/>
      <c r="AJ235" s="1010"/>
    </row>
    <row r="236" spans="1:43"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43"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43" s="990" customFormat="1" ht="22.5">
      <c r="A238" s="1215">
        <v>1</v>
      </c>
      <c r="B238" s="1015"/>
      <c r="C238" s="1015"/>
      <c r="D238" s="1015"/>
      <c r="E238" s="981"/>
      <c r="F238" s="1026"/>
      <c r="G238" s="1026"/>
      <c r="H238" s="1026"/>
      <c r="I238" s="983"/>
      <c r="J238" s="979"/>
      <c r="K238" s="963"/>
      <c r="L238" s="1030">
        <f>mergeValue(A238)</f>
        <v>1</v>
      </c>
      <c r="M238" s="641" t="s">
        <v>20</v>
      </c>
      <c r="N238" s="646"/>
      <c r="O238" s="1251"/>
      <c r="P238" s="1252"/>
      <c r="Q238" s="1252"/>
      <c r="R238" s="1252"/>
      <c r="S238" s="1252"/>
      <c r="T238" s="1252"/>
      <c r="U238" s="1252"/>
      <c r="V238" s="1252"/>
      <c r="W238" s="1252"/>
      <c r="X238" s="1252"/>
      <c r="Y238" s="1252"/>
      <c r="Z238" s="1252"/>
      <c r="AA238" s="1252"/>
      <c r="AB238" s="1252"/>
      <c r="AC238" s="1253"/>
      <c r="AD238" s="630" t="s">
        <v>476</v>
      </c>
      <c r="AE238" s="1008"/>
      <c r="AF238" s="829"/>
      <c r="AG238" s="829" t="str">
        <f t="shared" ref="AG238:AG251" si="4">IF(M238="","",M238 )</f>
        <v>Наименование тарифа</v>
      </c>
      <c r="AH238" s="829"/>
      <c r="AI238" s="829"/>
      <c r="AJ238" s="829"/>
      <c r="AK238" s="1008"/>
      <c r="AL238" s="1008"/>
      <c r="AM238" s="1008"/>
      <c r="AN238" s="1008"/>
      <c r="AO238" s="1008"/>
      <c r="AP238" s="1008"/>
      <c r="AQ238" s="1008"/>
    </row>
    <row r="239" spans="1:43" s="990" customFormat="1" ht="22.5">
      <c r="A239" s="1215"/>
      <c r="B239" s="1215">
        <v>1</v>
      </c>
      <c r="C239" s="1015"/>
      <c r="D239" s="1015"/>
      <c r="E239" s="1026"/>
      <c r="F239" s="1026"/>
      <c r="G239" s="1026"/>
      <c r="H239" s="1026"/>
      <c r="I239" s="1021"/>
      <c r="J239" s="954"/>
      <c r="K239" s="957"/>
      <c r="L239" s="1030" t="str">
        <f>mergeValue(A239) &amp;"."&amp; mergeValue(B239)</f>
        <v>1.1</v>
      </c>
      <c r="M239" s="692" t="s">
        <v>16</v>
      </c>
      <c r="N239" s="646"/>
      <c r="O239" s="1251"/>
      <c r="P239" s="1252"/>
      <c r="Q239" s="1252"/>
      <c r="R239" s="1252"/>
      <c r="S239" s="1252"/>
      <c r="T239" s="1252"/>
      <c r="U239" s="1252"/>
      <c r="V239" s="1252"/>
      <c r="W239" s="1252"/>
      <c r="X239" s="1252"/>
      <c r="Y239" s="1252"/>
      <c r="Z239" s="1252"/>
      <c r="AA239" s="1252"/>
      <c r="AB239" s="1252"/>
      <c r="AC239" s="1253"/>
      <c r="AD239" s="630" t="s">
        <v>477</v>
      </c>
      <c r="AE239" s="1008"/>
      <c r="AF239" s="829"/>
      <c r="AG239" s="829" t="str">
        <f t="shared" si="4"/>
        <v>Территория действия тарифа</v>
      </c>
      <c r="AH239" s="829"/>
      <c r="AI239" s="829"/>
      <c r="AJ239" s="829"/>
      <c r="AK239" s="1008"/>
      <c r="AL239" s="1008"/>
      <c r="AM239" s="1008"/>
      <c r="AN239" s="1008"/>
      <c r="AO239" s="1008"/>
      <c r="AP239" s="1008"/>
      <c r="AQ239" s="1008"/>
    </row>
    <row r="240" spans="1:43" s="990" customFormat="1" ht="22.5">
      <c r="A240" s="1215"/>
      <c r="B240" s="1215"/>
      <c r="C240" s="1215">
        <v>1</v>
      </c>
      <c r="D240" s="1015"/>
      <c r="E240" s="1026"/>
      <c r="F240" s="1026"/>
      <c r="G240" s="1026"/>
      <c r="H240" s="1026"/>
      <c r="I240" s="962"/>
      <c r="J240" s="954"/>
      <c r="K240" s="957"/>
      <c r="L240" s="1030" t="str">
        <f>mergeValue(A240) &amp;"."&amp; mergeValue(B240)&amp;"."&amp; mergeValue(C240)</f>
        <v>1.1.1</v>
      </c>
      <c r="M240" s="693" t="s">
        <v>7</v>
      </c>
      <c r="N240" s="646"/>
      <c r="O240" s="1251"/>
      <c r="P240" s="1252"/>
      <c r="Q240" s="1252"/>
      <c r="R240" s="1252"/>
      <c r="S240" s="1252"/>
      <c r="T240" s="1252"/>
      <c r="U240" s="1252"/>
      <c r="V240" s="1252"/>
      <c r="W240" s="1252"/>
      <c r="X240" s="1252"/>
      <c r="Y240" s="1252"/>
      <c r="Z240" s="1252"/>
      <c r="AA240" s="1252"/>
      <c r="AB240" s="1252"/>
      <c r="AC240" s="1253"/>
      <c r="AD240" s="630" t="s">
        <v>632</v>
      </c>
      <c r="AE240" s="1008"/>
      <c r="AF240" s="829"/>
      <c r="AG240" s="829" t="str">
        <f t="shared" si="4"/>
        <v xml:space="preserve">Наименование системы теплоснабжения </v>
      </c>
      <c r="AH240" s="829"/>
      <c r="AI240" s="829"/>
      <c r="AJ240" s="829"/>
      <c r="AK240" s="1008"/>
      <c r="AL240" s="1008"/>
      <c r="AM240" s="1008"/>
      <c r="AN240" s="1008"/>
      <c r="AO240" s="1008"/>
      <c r="AP240" s="1008"/>
      <c r="AQ240" s="1008"/>
    </row>
    <row r="241" spans="1:43" s="990" customFormat="1" ht="22.5">
      <c r="A241" s="1215"/>
      <c r="B241" s="1215"/>
      <c r="C241" s="1215"/>
      <c r="D241" s="1215">
        <v>1</v>
      </c>
      <c r="E241" s="1026"/>
      <c r="F241" s="1026"/>
      <c r="G241" s="1026"/>
      <c r="H241" s="1026"/>
      <c r="I241" s="962"/>
      <c r="J241" s="954"/>
      <c r="K241" s="957"/>
      <c r="L241" s="1030" t="str">
        <f>mergeValue(A241) &amp;"."&amp; mergeValue(B241)&amp;"."&amp; mergeValue(C241)&amp;"."&amp; mergeValue(D241)</f>
        <v>1.1.1.1</v>
      </c>
      <c r="M241" s="694" t="s">
        <v>22</v>
      </c>
      <c r="N241" s="646"/>
      <c r="O241" s="1251"/>
      <c r="P241" s="1252"/>
      <c r="Q241" s="1252"/>
      <c r="R241" s="1252"/>
      <c r="S241" s="1252"/>
      <c r="T241" s="1252"/>
      <c r="U241" s="1252"/>
      <c r="V241" s="1252"/>
      <c r="W241" s="1252"/>
      <c r="X241" s="1252"/>
      <c r="Y241" s="1252"/>
      <c r="Z241" s="1252"/>
      <c r="AA241" s="1252"/>
      <c r="AB241" s="1252"/>
      <c r="AC241" s="1253"/>
      <c r="AD241" s="630" t="s">
        <v>633</v>
      </c>
      <c r="AE241" s="1008"/>
      <c r="AF241" s="829"/>
      <c r="AG241" s="829" t="str">
        <f t="shared" si="4"/>
        <v xml:space="preserve">Источник тепловой энергии  </v>
      </c>
      <c r="AH241" s="829"/>
      <c r="AI241" s="829"/>
      <c r="AJ241" s="829"/>
      <c r="AK241" s="1008"/>
      <c r="AL241" s="1008"/>
      <c r="AM241" s="1008"/>
      <c r="AN241" s="1008"/>
      <c r="AO241" s="1008"/>
      <c r="AP241" s="1008"/>
      <c r="AQ241" s="1008"/>
    </row>
    <row r="242" spans="1:43" s="990" customFormat="1" ht="101.25">
      <c r="A242" s="1215"/>
      <c r="B242" s="1215"/>
      <c r="C242" s="1215"/>
      <c r="D242" s="1215"/>
      <c r="E242" s="1215">
        <v>1</v>
      </c>
      <c r="F242" s="1026"/>
      <c r="G242" s="1026"/>
      <c r="H242" s="1015">
        <v>1</v>
      </c>
      <c r="I242" s="1215">
        <v>1</v>
      </c>
      <c r="J242" s="1026"/>
      <c r="K242" s="965"/>
      <c r="L242" s="1030" t="str">
        <f>mergeValue(A242) &amp;"."&amp; mergeValue(B242)&amp;"."&amp; mergeValue(C242)&amp;"."&amp; mergeValue(D242)&amp;"."&amp; mergeValue(E242)</f>
        <v>1.1.1.1.1</v>
      </c>
      <c r="M242" s="554" t="s">
        <v>9</v>
      </c>
      <c r="N242" s="646"/>
      <c r="O242" s="1218"/>
      <c r="P242" s="1219"/>
      <c r="Q242" s="1219"/>
      <c r="R242" s="1219"/>
      <c r="S242" s="1219"/>
      <c r="T242" s="1219"/>
      <c r="U242" s="1219"/>
      <c r="V242" s="1219"/>
      <c r="W242" s="1219"/>
      <c r="X242" s="1219"/>
      <c r="Y242" s="1219"/>
      <c r="Z242" s="1219"/>
      <c r="AA242" s="1219"/>
      <c r="AB242" s="1219"/>
      <c r="AC242" s="1220"/>
      <c r="AD242" s="630" t="s">
        <v>637</v>
      </c>
      <c r="AE242" s="1008"/>
      <c r="AF242" s="829"/>
      <c r="AG242" s="829" t="str">
        <f t="shared" si="4"/>
        <v>Схема подключения теплопотребляющей установки к коллектору источника тепловой энергии</v>
      </c>
      <c r="AH242" s="829"/>
      <c r="AI242" s="829"/>
      <c r="AJ242" s="829"/>
      <c r="AK242" s="1008"/>
      <c r="AL242" s="1008"/>
      <c r="AM242" s="1008"/>
      <c r="AN242" s="1008"/>
      <c r="AO242" s="1008"/>
      <c r="AP242" s="1008"/>
      <c r="AQ242" s="1008"/>
    </row>
    <row r="243" spans="1:43" s="990" customFormat="1" ht="90">
      <c r="A243" s="1215"/>
      <c r="B243" s="1215"/>
      <c r="C243" s="1215"/>
      <c r="D243" s="1215"/>
      <c r="E243" s="1215"/>
      <c r="F243" s="1215">
        <v>1</v>
      </c>
      <c r="G243" s="1015"/>
      <c r="H243" s="1015"/>
      <c r="I243" s="1215"/>
      <c r="J243" s="1215">
        <v>1</v>
      </c>
      <c r="K243" s="966"/>
      <c r="L243" s="1030" t="str">
        <f>mergeValue(A243) &amp;"."&amp; mergeValue(B243)&amp;"."&amp; mergeValue(C243)&amp;"."&amp; mergeValue(D243)&amp;"."&amp; mergeValue(E243)&amp;"."&amp; mergeValue(F243)</f>
        <v>1.1.1.1.1.1</v>
      </c>
      <c r="M243" s="555" t="s">
        <v>10</v>
      </c>
      <c r="N243" s="646"/>
      <c r="O243" s="1218"/>
      <c r="P243" s="1219"/>
      <c r="Q243" s="1219"/>
      <c r="R243" s="1219"/>
      <c r="S243" s="1219"/>
      <c r="T243" s="1219"/>
      <c r="U243" s="1219"/>
      <c r="V243" s="1219"/>
      <c r="W243" s="1219"/>
      <c r="X243" s="1219"/>
      <c r="Y243" s="1219"/>
      <c r="Z243" s="1219"/>
      <c r="AA243" s="1219"/>
      <c r="AB243" s="1219"/>
      <c r="AC243" s="1220"/>
      <c r="AD243" s="630" t="s">
        <v>635</v>
      </c>
      <c r="AE243" s="1008"/>
      <c r="AF243" s="829"/>
      <c r="AG243" s="829" t="str">
        <f t="shared" si="4"/>
        <v>Группа потребителей</v>
      </c>
      <c r="AH243" s="829"/>
      <c r="AI243" s="829"/>
      <c r="AJ243" s="829"/>
      <c r="AK243" s="1008"/>
      <c r="AL243" s="1008"/>
      <c r="AM243" s="1008"/>
      <c r="AN243" s="1008"/>
      <c r="AO243" s="1008"/>
      <c r="AP243" s="1008"/>
      <c r="AQ243" s="1008"/>
    </row>
    <row r="244" spans="1:43" s="990" customFormat="1" ht="189" customHeight="1">
      <c r="A244" s="1215"/>
      <c r="B244" s="1215"/>
      <c r="C244" s="1215"/>
      <c r="D244" s="1215"/>
      <c r="E244" s="1215"/>
      <c r="F244" s="1215"/>
      <c r="G244" s="1015">
        <v>1</v>
      </c>
      <c r="H244" s="1015"/>
      <c r="I244" s="1215"/>
      <c r="J244" s="1215"/>
      <c r="K244" s="966">
        <v>1</v>
      </c>
      <c r="L244" s="1030" t="str">
        <f>mergeValue(A244) &amp;"."&amp; mergeValue(B244)&amp;"."&amp; mergeValue(C244)&amp;"."&amp; mergeValue(D244)&amp;"."&amp; mergeValue(E244)&amp;"."&amp; mergeValue(F244)&amp;"."&amp; mergeValue(G244)</f>
        <v>1.1.1.1.1.1.1</v>
      </c>
      <c r="M244" s="1069"/>
      <c r="N244" s="646"/>
      <c r="O244" s="683"/>
      <c r="P244" s="763"/>
      <c r="Q244" s="1094"/>
      <c r="R244" s="1221"/>
      <c r="S244" s="1222" t="s">
        <v>84</v>
      </c>
      <c r="T244" s="1221"/>
      <c r="U244" s="1222" t="s">
        <v>84</v>
      </c>
      <c r="V244" s="683"/>
      <c r="W244" s="763"/>
      <c r="X244" s="1094"/>
      <c r="Y244" s="1221"/>
      <c r="Z244" s="1222" t="s">
        <v>84</v>
      </c>
      <c r="AA244" s="1221"/>
      <c r="AB244" s="1222" t="s">
        <v>85</v>
      </c>
      <c r="AC244" s="763"/>
      <c r="AD244" s="1232" t="s">
        <v>654</v>
      </c>
      <c r="AE244" s="1008" t="str">
        <f>strCheckDate(O245:AC245)</f>
        <v/>
      </c>
      <c r="AF244" s="829"/>
      <c r="AG244" s="829" t="str">
        <f t="shared" si="4"/>
        <v/>
      </c>
      <c r="AH244" s="829"/>
      <c r="AI244" s="829"/>
      <c r="AJ244" s="829"/>
      <c r="AK244" s="1008"/>
      <c r="AL244" s="1008"/>
      <c r="AM244" s="1008"/>
      <c r="AN244" s="1008"/>
      <c r="AO244" s="1008"/>
      <c r="AP244" s="1008"/>
      <c r="AQ244" s="1008"/>
    </row>
    <row r="245" spans="1:43" s="990" customFormat="1" ht="11.25" hidden="1" customHeight="1">
      <c r="A245" s="1215"/>
      <c r="B245" s="1215"/>
      <c r="C245" s="1215"/>
      <c r="D245" s="1215"/>
      <c r="E245" s="1215"/>
      <c r="F245" s="1215"/>
      <c r="G245" s="1015"/>
      <c r="H245" s="1015"/>
      <c r="I245" s="1215"/>
      <c r="J245" s="1215"/>
      <c r="K245" s="966"/>
      <c r="L245" s="800"/>
      <c r="M245" s="646"/>
      <c r="N245" s="646"/>
      <c r="O245" s="763"/>
      <c r="P245" s="763"/>
      <c r="Q245" s="769" t="str">
        <f>R244 &amp; "-" &amp; T244</f>
        <v>-</v>
      </c>
      <c r="R245" s="1221"/>
      <c r="S245" s="1222"/>
      <c r="T245" s="1221"/>
      <c r="U245" s="1222"/>
      <c r="V245" s="763"/>
      <c r="W245" s="763"/>
      <c r="X245" s="769" t="str">
        <f>Y244 &amp; "-" &amp; AA244</f>
        <v>-</v>
      </c>
      <c r="Y245" s="1221"/>
      <c r="Z245" s="1222"/>
      <c r="AA245" s="1221"/>
      <c r="AB245" s="1222"/>
      <c r="AC245" s="763"/>
      <c r="AD245" s="1233"/>
      <c r="AE245" s="1008"/>
      <c r="AF245" s="829"/>
      <c r="AG245" s="829" t="str">
        <f t="shared" si="4"/>
        <v/>
      </c>
      <c r="AH245" s="829"/>
      <c r="AI245" s="829"/>
      <c r="AJ245" s="829"/>
      <c r="AK245" s="1008"/>
      <c r="AL245" s="1008"/>
      <c r="AM245" s="1008"/>
      <c r="AN245" s="1008"/>
      <c r="AO245" s="1008"/>
      <c r="AP245" s="1008"/>
      <c r="AQ245" s="1008"/>
    </row>
    <row r="246" spans="1:43" s="990" customFormat="1" ht="15" customHeight="1">
      <c r="A246" s="1215"/>
      <c r="B246" s="1215"/>
      <c r="C246" s="1215"/>
      <c r="D246" s="1215"/>
      <c r="E246" s="1215"/>
      <c r="F246" s="1215"/>
      <c r="G246" s="1026"/>
      <c r="H246" s="1015"/>
      <c r="I246" s="1215"/>
      <c r="J246" s="1215"/>
      <c r="K246" s="965"/>
      <c r="L246" s="688"/>
      <c r="M246" s="557" t="s">
        <v>25</v>
      </c>
      <c r="N246" s="1006"/>
      <c r="O246" s="1006"/>
      <c r="P246" s="1006"/>
      <c r="Q246" s="1006"/>
      <c r="R246" s="1006"/>
      <c r="S246" s="1006"/>
      <c r="T246" s="1006"/>
      <c r="U246" s="1006"/>
      <c r="V246" s="1006"/>
      <c r="W246" s="1006"/>
      <c r="X246" s="1006"/>
      <c r="Y246" s="1006"/>
      <c r="Z246" s="1006"/>
      <c r="AA246" s="1006"/>
      <c r="AB246" s="1006"/>
      <c r="AC246" s="762"/>
      <c r="AD246" s="1234"/>
      <c r="AE246" s="1008"/>
      <c r="AF246" s="829"/>
      <c r="AG246" s="829" t="str">
        <f t="shared" si="4"/>
        <v>Добавить вид теплоносителя (параметры теплоносителя)</v>
      </c>
      <c r="AH246" s="829"/>
      <c r="AI246" s="829"/>
      <c r="AJ246" s="829"/>
      <c r="AK246" s="1008"/>
      <c r="AL246" s="1008"/>
      <c r="AM246" s="1008"/>
      <c r="AN246" s="1008"/>
      <c r="AO246" s="1008"/>
      <c r="AP246" s="1008"/>
      <c r="AQ246" s="1008"/>
    </row>
    <row r="247" spans="1:43" s="990" customFormat="1" ht="15" customHeight="1">
      <c r="A247" s="1215"/>
      <c r="B247" s="1215"/>
      <c r="C247" s="1215"/>
      <c r="D247" s="1215"/>
      <c r="E247" s="1215"/>
      <c r="F247" s="1026"/>
      <c r="G247" s="1026"/>
      <c r="H247" s="1015"/>
      <c r="I247" s="1215"/>
      <c r="J247" s="1026"/>
      <c r="K247" s="965"/>
      <c r="L247" s="688"/>
      <c r="M247" s="556" t="s">
        <v>11</v>
      </c>
      <c r="N247" s="1006"/>
      <c r="O247" s="1006"/>
      <c r="P247" s="1006"/>
      <c r="Q247" s="1006"/>
      <c r="R247" s="1006"/>
      <c r="S247" s="1006"/>
      <c r="T247" s="1006"/>
      <c r="U247" s="1005"/>
      <c r="V247" s="1006"/>
      <c r="W247" s="1006"/>
      <c r="X247" s="1006"/>
      <c r="Y247" s="1006"/>
      <c r="Z247" s="1006"/>
      <c r="AA247" s="1006"/>
      <c r="AB247" s="1005"/>
      <c r="AC247" s="1006"/>
      <c r="AD247" s="665"/>
      <c r="AE247" s="1008"/>
      <c r="AF247" s="829"/>
      <c r="AG247" s="829" t="str">
        <f t="shared" si="4"/>
        <v>Добавить группу потребителей</v>
      </c>
      <c r="AH247" s="829"/>
      <c r="AI247" s="829"/>
      <c r="AJ247" s="829"/>
      <c r="AK247" s="1008"/>
      <c r="AL247" s="1008"/>
      <c r="AM247" s="1008"/>
      <c r="AN247" s="1008"/>
      <c r="AO247" s="1008"/>
      <c r="AP247" s="1008"/>
      <c r="AQ247" s="1008"/>
    </row>
    <row r="248" spans="1:43" s="990" customFormat="1" ht="15" customHeight="1">
      <c r="A248" s="1215"/>
      <c r="B248" s="1215"/>
      <c r="C248" s="1215"/>
      <c r="D248" s="1215"/>
      <c r="E248" s="964"/>
      <c r="F248" s="1026"/>
      <c r="G248" s="1026"/>
      <c r="H248" s="1026"/>
      <c r="I248" s="979"/>
      <c r="J248" s="994"/>
      <c r="K248" s="963"/>
      <c r="L248" s="688"/>
      <c r="M248" s="1001" t="s">
        <v>12</v>
      </c>
      <c r="N248" s="1006"/>
      <c r="O248" s="1006"/>
      <c r="P248" s="1006"/>
      <c r="Q248" s="1006"/>
      <c r="R248" s="1006"/>
      <c r="S248" s="1006"/>
      <c r="T248" s="1006"/>
      <c r="U248" s="1005"/>
      <c r="V248" s="1006"/>
      <c r="W248" s="1006"/>
      <c r="X248" s="1006"/>
      <c r="Y248" s="1006"/>
      <c r="Z248" s="1006"/>
      <c r="AA248" s="1006"/>
      <c r="AB248" s="1005"/>
      <c r="AC248" s="1006"/>
      <c r="AD248" s="665"/>
      <c r="AE248" s="1008"/>
      <c r="AF248" s="829"/>
      <c r="AG248" s="829" t="str">
        <f t="shared" si="4"/>
        <v>Добавить схему подключения</v>
      </c>
      <c r="AH248" s="829"/>
      <c r="AI248" s="829"/>
      <c r="AJ248" s="829"/>
      <c r="AK248" s="1008"/>
      <c r="AL248" s="1008"/>
      <c r="AM248" s="1008"/>
      <c r="AN248" s="1008"/>
      <c r="AO248" s="1008"/>
      <c r="AP248" s="1008"/>
      <c r="AQ248" s="1008"/>
    </row>
    <row r="249" spans="1:43" s="990" customFormat="1" ht="15" customHeight="1">
      <c r="A249" s="1215"/>
      <c r="B249" s="1215"/>
      <c r="C249" s="1215"/>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1006"/>
      <c r="X249" s="1006"/>
      <c r="Y249" s="1006"/>
      <c r="Z249" s="1006"/>
      <c r="AA249" s="1006"/>
      <c r="AB249" s="1005"/>
      <c r="AC249" s="1006"/>
      <c r="AD249" s="665"/>
      <c r="AE249" s="1008"/>
      <c r="AF249" s="829"/>
      <c r="AG249" s="829" t="str">
        <f t="shared" si="4"/>
        <v>Добавить источник тепловой энергии</v>
      </c>
      <c r="AH249" s="829"/>
      <c r="AI249" s="829"/>
      <c r="AJ249" s="829"/>
      <c r="AK249" s="1008"/>
      <c r="AL249" s="1008"/>
      <c r="AM249" s="1008"/>
      <c r="AN249" s="1008"/>
      <c r="AO249" s="1008"/>
      <c r="AP249" s="1008"/>
      <c r="AQ249" s="1008"/>
    </row>
    <row r="250" spans="1:43" s="990" customFormat="1" ht="15" customHeight="1">
      <c r="A250" s="1215"/>
      <c r="B250" s="1215"/>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1006"/>
      <c r="X250" s="1006"/>
      <c r="Y250" s="1006"/>
      <c r="Z250" s="1006"/>
      <c r="AA250" s="1006"/>
      <c r="AB250" s="1005"/>
      <c r="AC250" s="1006"/>
      <c r="AD250" s="665"/>
      <c r="AE250" s="1008"/>
      <c r="AF250" s="829"/>
      <c r="AG250" s="829" t="str">
        <f t="shared" si="4"/>
        <v>Добавить наименование системы теплоснабжения</v>
      </c>
      <c r="AH250" s="829"/>
      <c r="AI250" s="829"/>
      <c r="AJ250" s="829"/>
      <c r="AK250" s="1008"/>
      <c r="AL250" s="1008"/>
      <c r="AM250" s="1008"/>
      <c r="AN250" s="1008"/>
      <c r="AO250" s="1008"/>
      <c r="AP250" s="1008"/>
      <c r="AQ250" s="1008"/>
    </row>
    <row r="251" spans="1:43" s="990" customFormat="1" ht="15" customHeight="1">
      <c r="A251" s="1215"/>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1006"/>
      <c r="X251" s="1006"/>
      <c r="Y251" s="1006"/>
      <c r="Z251" s="1006"/>
      <c r="AA251" s="1006"/>
      <c r="AB251" s="1005"/>
      <c r="AC251" s="1006"/>
      <c r="AD251" s="665"/>
      <c r="AE251" s="1008"/>
      <c r="AF251" s="829"/>
      <c r="AG251" s="829" t="str">
        <f t="shared" si="4"/>
        <v>Добавить территорию действия тарифа</v>
      </c>
      <c r="AH251" s="829"/>
      <c r="AI251" s="829"/>
      <c r="AJ251" s="829"/>
      <c r="AK251" s="1008"/>
      <c r="AL251" s="1008"/>
      <c r="AM251" s="1008"/>
      <c r="AN251" s="1008"/>
      <c r="AO251" s="1008"/>
      <c r="AP251" s="1008"/>
      <c r="AQ251" s="1008"/>
    </row>
    <row r="252" spans="1:43"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43"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43" s="35" customFormat="1" ht="11.25">
      <c r="A254" s="35" t="s">
        <v>277</v>
      </c>
    </row>
    <row r="255" spans="1:43" ht="11.25"/>
    <row r="256" spans="1:43"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2"/>
      <c r="K292" s="313"/>
      <c r="M292" s="452"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7"/>
      <c r="E296" s="357"/>
      <c r="F296" s="357"/>
      <c r="G296" s="357"/>
      <c r="H296" s="357"/>
      <c r="I296" s="357"/>
      <c r="J296" s="357"/>
      <c r="K296" s="357"/>
      <c r="L296" s="357"/>
      <c r="U296" s="261"/>
    </row>
    <row r="297" spans="1:83" s="264" customFormat="1" ht="15" customHeight="1">
      <c r="A297" s="89"/>
      <c r="B297" s="186" t="s">
        <v>405</v>
      </c>
      <c r="C297" s="1298"/>
      <c r="D297" s="1161">
        <v>1</v>
      </c>
      <c r="E297" s="1217"/>
      <c r="F297" s="351"/>
      <c r="G297" s="188">
        <v>0</v>
      </c>
      <c r="H297" s="356"/>
      <c r="I297" s="249"/>
      <c r="J297" s="393" t="s">
        <v>517</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298"/>
      <c r="D298" s="1161"/>
      <c r="E298" s="1217"/>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7"/>
      <c r="G301" s="357"/>
      <c r="H301" s="357"/>
      <c r="I301" s="357"/>
      <c r="J301" s="357"/>
      <c r="K301" s="357"/>
      <c r="L301" s="357"/>
      <c r="Q301" s="267"/>
      <c r="U301" s="261"/>
    </row>
    <row r="302" spans="1:83" s="264" customFormat="1" ht="15" customHeight="1">
      <c r="A302" s="89"/>
      <c r="B302" s="186" t="s">
        <v>405</v>
      </c>
      <c r="C302" s="1299"/>
      <c r="D302" s="248"/>
      <c r="E302" s="454"/>
      <c r="F302" s="1300"/>
      <c r="G302" s="1161">
        <v>0</v>
      </c>
      <c r="H302" s="1297"/>
      <c r="I302" s="249"/>
      <c r="J302" s="393" t="s">
        <v>517</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299"/>
      <c r="D303" s="248"/>
      <c r="E303" s="454"/>
      <c r="F303" s="1300"/>
      <c r="G303" s="1161"/>
      <c r="H303" s="1297"/>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7"/>
      <c r="D307" s="260"/>
      <c r="E307" s="455"/>
      <c r="F307" s="260"/>
      <c r="G307" s="260"/>
      <c r="H307" s="260"/>
      <c r="I307" s="220"/>
      <c r="J307" s="188">
        <v>0</v>
      </c>
      <c r="K307" s="396"/>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0"/>
      <c r="F312" s="287"/>
      <c r="G312" s="291"/>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4"/>
      <c r="F317" s="293" t="s">
        <v>458</v>
      </c>
      <c r="G317" s="293" t="s">
        <v>458</v>
      </c>
      <c r="H317" s="312"/>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4"/>
      <c r="F322" s="293" t="s">
        <v>458</v>
      </c>
      <c r="G322" s="412"/>
      <c r="H322" s="293"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1">
        <f>E326</f>
        <v>0</v>
      </c>
      <c r="F327" s="293" t="s">
        <v>458</v>
      </c>
      <c r="G327" s="412"/>
      <c r="H327" s="293" t="s">
        <v>458</v>
      </c>
      <c r="I327" s="211"/>
      <c r="K327" s="211"/>
      <c r="L327" s="211"/>
    </row>
    <row r="328" spans="1:12" s="36" customFormat="1" ht="14.25">
      <c r="A328" s="284"/>
      <c r="B328" s="186"/>
      <c r="C328" s="86"/>
      <c r="D328" s="101"/>
      <c r="E328" s="302"/>
      <c r="F328" s="303"/>
      <c r="G328"/>
      <c r="H328" s="303"/>
      <c r="I328" s="211"/>
      <c r="K328" s="211"/>
      <c r="L328" s="211"/>
    </row>
    <row r="330" spans="1:12" s="35" customFormat="1" ht="11.25">
      <c r="A330" s="35" t="s">
        <v>471</v>
      </c>
    </row>
    <row r="331" spans="1:12" ht="11.25"/>
    <row r="332" spans="1:12" s="36" customFormat="1" ht="20.100000000000001" customHeight="1">
      <c r="A332" s="284"/>
      <c r="B332" s="186"/>
      <c r="C332" s="86"/>
      <c r="D332" s="187"/>
      <c r="E332" s="301">
        <f>E331</f>
        <v>0</v>
      </c>
      <c r="F332" s="293" t="s">
        <v>458</v>
      </c>
      <c r="G332" s="304"/>
      <c r="H332" s="293" t="s">
        <v>458</v>
      </c>
      <c r="I332" s="211"/>
      <c r="K332" s="211"/>
      <c r="L332" s="211"/>
    </row>
    <row r="335" spans="1:12" s="35" customFormat="1" ht="17.100000000000001" customHeight="1">
      <c r="A335" s="35" t="s">
        <v>507</v>
      </c>
    </row>
    <row r="337" spans="1:20" s="190" customFormat="1" ht="409.5">
      <c r="A337" s="1213">
        <v>1</v>
      </c>
      <c r="B337" s="213"/>
      <c r="C337" s="213"/>
      <c r="D337" s="213"/>
      <c r="F337" s="333" t="str">
        <f>"2." &amp;mergeValue(A337)</f>
        <v>2.1</v>
      </c>
      <c r="G337" s="415" t="s">
        <v>494</v>
      </c>
      <c r="H337" s="315"/>
      <c r="I337" s="196" t="s">
        <v>589</v>
      </c>
      <c r="J337" s="332"/>
      <c r="K337" s="213"/>
      <c r="L337" s="213"/>
      <c r="M337" s="213"/>
      <c r="N337" s="213"/>
      <c r="O337" s="213"/>
      <c r="P337" s="213"/>
      <c r="Q337" s="213"/>
      <c r="R337" s="213"/>
      <c r="S337" s="213"/>
      <c r="T337" s="213"/>
    </row>
    <row r="338" spans="1:20" s="190" customFormat="1" ht="90">
      <c r="A338" s="1213"/>
      <c r="B338" s="213"/>
      <c r="C338" s="213"/>
      <c r="D338" s="213"/>
      <c r="F338" s="333" t="str">
        <f>"3." &amp;mergeValue(A338)</f>
        <v>3.1</v>
      </c>
      <c r="G338" s="415" t="s">
        <v>495</v>
      </c>
      <c r="H338" s="315"/>
      <c r="I338" s="196" t="s">
        <v>587</v>
      </c>
      <c r="J338" s="332"/>
      <c r="K338" s="213"/>
      <c r="L338" s="213"/>
      <c r="M338" s="213"/>
      <c r="N338" s="213"/>
      <c r="O338" s="213"/>
      <c r="P338" s="213"/>
      <c r="Q338" s="213"/>
      <c r="R338" s="213"/>
      <c r="S338" s="213"/>
      <c r="T338" s="213"/>
    </row>
    <row r="339" spans="1:20" s="190" customFormat="1" ht="45">
      <c r="A339" s="1213"/>
      <c r="B339" s="213"/>
      <c r="C339" s="213"/>
      <c r="D339" s="213"/>
      <c r="F339" s="333" t="str">
        <f>"4."&amp;mergeValue(A339)</f>
        <v>4.1</v>
      </c>
      <c r="G339" s="415" t="s">
        <v>496</v>
      </c>
      <c r="H339" s="316" t="s">
        <v>458</v>
      </c>
      <c r="I339" s="196"/>
      <c r="J339" s="332"/>
      <c r="K339" s="213"/>
      <c r="L339" s="213"/>
      <c r="M339" s="213"/>
      <c r="N339" s="213"/>
      <c r="O339" s="213"/>
      <c r="P339" s="213"/>
      <c r="Q339" s="213"/>
      <c r="R339" s="213"/>
      <c r="S339" s="213"/>
      <c r="T339" s="213"/>
    </row>
    <row r="340" spans="1:20" s="190" customFormat="1" ht="101.25">
      <c r="A340" s="1213"/>
      <c r="B340" s="1213">
        <v>1</v>
      </c>
      <c r="C340" s="340"/>
      <c r="D340" s="340"/>
      <c r="F340" s="333" t="str">
        <f>"4."&amp;mergeValue(A340) &amp;"."&amp;mergeValue(B340)</f>
        <v>4.1.1</v>
      </c>
      <c r="G340" s="322" t="s">
        <v>591</v>
      </c>
      <c r="H340" s="315" t="str">
        <f>IF(region_name="","",region_name)</f>
        <v>Псковская область</v>
      </c>
      <c r="I340" s="196" t="s">
        <v>499</v>
      </c>
      <c r="J340" s="332"/>
      <c r="K340" s="213"/>
      <c r="L340" s="213"/>
      <c r="M340" s="213"/>
      <c r="N340" s="213"/>
      <c r="O340" s="213"/>
      <c r="P340" s="213"/>
      <c r="Q340" s="213"/>
      <c r="R340" s="213"/>
      <c r="S340" s="213"/>
      <c r="T340" s="213"/>
    </row>
    <row r="341" spans="1:20" s="190" customFormat="1" ht="191.25">
      <c r="A341" s="1213"/>
      <c r="B341" s="1213"/>
      <c r="C341" s="1213">
        <v>1</v>
      </c>
      <c r="D341" s="340"/>
      <c r="F341" s="333" t="str">
        <f>"4."&amp;mergeValue(A341) &amp;"."&amp;mergeValue(B341)&amp;"."&amp;mergeValue(C341)</f>
        <v>4.1.1.1</v>
      </c>
      <c r="G341" s="339" t="s">
        <v>497</v>
      </c>
      <c r="H341" s="315"/>
      <c r="I341" s="196" t="s">
        <v>500</v>
      </c>
      <c r="J341" s="332"/>
      <c r="K341" s="213"/>
      <c r="L341" s="213"/>
      <c r="M341" s="213"/>
      <c r="N341" s="213"/>
      <c r="O341" s="213"/>
      <c r="P341" s="213"/>
      <c r="Q341" s="213"/>
      <c r="R341" s="213"/>
      <c r="S341" s="213"/>
      <c r="T341" s="213"/>
    </row>
    <row r="342" spans="1:20" s="190" customFormat="1" ht="33.75" customHeight="1">
      <c r="A342" s="1213"/>
      <c r="B342" s="1213"/>
      <c r="C342" s="1213"/>
      <c r="D342" s="340">
        <v>1</v>
      </c>
      <c r="F342" s="333" t="str">
        <f>"4."&amp;mergeValue(A342) &amp;"."&amp;mergeValue(B342)&amp;"."&amp;mergeValue(C342)&amp;"."&amp;mergeValue(D342)</f>
        <v>4.1.1.1.1</v>
      </c>
      <c r="G342" s="418" t="s">
        <v>498</v>
      </c>
      <c r="H342" s="315"/>
      <c r="I342" s="1214" t="s">
        <v>590</v>
      </c>
      <c r="J342" s="332"/>
      <c r="K342" s="213"/>
      <c r="L342" s="213"/>
      <c r="M342" s="213"/>
      <c r="N342" s="213"/>
      <c r="O342" s="213"/>
      <c r="P342" s="213"/>
      <c r="Q342" s="213"/>
      <c r="R342" s="213"/>
      <c r="S342" s="213"/>
      <c r="T342" s="213"/>
    </row>
    <row r="343" spans="1:20" s="190" customFormat="1" ht="18.75">
      <c r="A343" s="1213"/>
      <c r="B343" s="1213"/>
      <c r="C343" s="1213"/>
      <c r="D343" s="340"/>
      <c r="F343" s="422"/>
      <c r="G343" s="423" t="s">
        <v>4</v>
      </c>
      <c r="H343" s="424"/>
      <c r="I343" s="1214"/>
      <c r="J343" s="332"/>
      <c r="K343" s="213"/>
      <c r="L343" s="213"/>
      <c r="M343" s="213"/>
      <c r="N343" s="213"/>
      <c r="O343" s="213"/>
      <c r="P343" s="213"/>
      <c r="Q343" s="213"/>
      <c r="R343" s="213"/>
      <c r="S343" s="213"/>
      <c r="T343" s="213"/>
    </row>
    <row r="344" spans="1:20" s="190" customFormat="1" ht="18.75">
      <c r="A344" s="1213"/>
      <c r="B344" s="1213"/>
      <c r="C344" s="340"/>
      <c r="D344" s="340"/>
      <c r="F344" s="336"/>
      <c r="G344" s="149" t="s">
        <v>403</v>
      </c>
      <c r="H344" s="337"/>
      <c r="I344" s="338"/>
      <c r="J344" s="332"/>
      <c r="K344" s="213"/>
      <c r="L344" s="213"/>
      <c r="M344" s="213"/>
      <c r="N344" s="213"/>
      <c r="O344" s="213"/>
      <c r="P344" s="213"/>
      <c r="Q344" s="213"/>
      <c r="R344" s="213"/>
      <c r="S344" s="213"/>
      <c r="T344" s="213"/>
    </row>
    <row r="345" spans="1:20" s="190" customFormat="1" ht="18.75">
      <c r="A345" s="1213"/>
      <c r="B345" s="213"/>
      <c r="C345" s="213"/>
      <c r="D345" s="213"/>
      <c r="F345" s="336"/>
      <c r="G345" s="155" t="s">
        <v>506</v>
      </c>
      <c r="H345" s="337"/>
      <c r="I345" s="338"/>
      <c r="J345" s="332"/>
      <c r="K345" s="213"/>
      <c r="L345" s="213"/>
      <c r="M345" s="213"/>
      <c r="N345" s="213"/>
      <c r="O345" s="213"/>
      <c r="P345" s="213"/>
      <c r="Q345" s="213"/>
      <c r="R345" s="213"/>
      <c r="S345" s="213"/>
      <c r="T345" s="213"/>
    </row>
    <row r="346" spans="1:20" s="190" customFormat="1" ht="18.75">
      <c r="A346" s="213"/>
      <c r="B346" s="213"/>
      <c r="C346" s="213"/>
      <c r="D346" s="213"/>
      <c r="F346" s="336"/>
      <c r="G346" s="165" t="s">
        <v>505</v>
      </c>
      <c r="H346" s="337"/>
      <c r="I346" s="338"/>
      <c r="J346" s="332"/>
      <c r="K346" s="213"/>
      <c r="L346" s="213"/>
      <c r="M346" s="213"/>
      <c r="N346" s="213"/>
      <c r="O346" s="213"/>
      <c r="P346" s="213"/>
      <c r="Q346" s="213"/>
      <c r="R346" s="213"/>
      <c r="S346" s="213"/>
      <c r="T346" s="213"/>
    </row>
  </sheetData>
  <sheetProtection formatColumns="0" formatRows="0"/>
  <dataConsolidate/>
  <mergeCells count="289">
    <mergeCell ref="O221:V221"/>
    <mergeCell ref="O222:V222"/>
    <mergeCell ref="O223:V223"/>
    <mergeCell ref="AB110:AB112"/>
    <mergeCell ref="W109:W111"/>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R131:R132"/>
    <mergeCell ref="O164:V164"/>
    <mergeCell ref="O165:V165"/>
    <mergeCell ref="O166:V166"/>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A193:A204"/>
    <mergeCell ref="B194:B203"/>
    <mergeCell ref="C195:C202"/>
    <mergeCell ref="A161:A174"/>
    <mergeCell ref="B162:B173"/>
    <mergeCell ref="C163:C172"/>
    <mergeCell ref="D164:D171"/>
    <mergeCell ref="J243:J246"/>
    <mergeCell ref="J225:J228"/>
    <mergeCell ref="I224:I229"/>
    <mergeCell ref="E107:E114"/>
    <mergeCell ref="A103:A118"/>
    <mergeCell ref="B104:B117"/>
    <mergeCell ref="C105:C116"/>
    <mergeCell ref="D106:D114"/>
    <mergeCell ref="A143:A156"/>
    <mergeCell ref="A179:A188"/>
    <mergeCell ref="B180:B187"/>
    <mergeCell ref="C181:C186"/>
    <mergeCell ref="D182:D185"/>
    <mergeCell ref="J72:J75"/>
    <mergeCell ref="I71:I76"/>
    <mergeCell ref="F130:F133"/>
    <mergeCell ref="J130:J133"/>
    <mergeCell ref="I129:I134"/>
    <mergeCell ref="I88:I95"/>
    <mergeCell ref="G109:G112"/>
    <mergeCell ref="F108:F113"/>
    <mergeCell ref="I108:I113"/>
    <mergeCell ref="F90:F93"/>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J109:J112"/>
    <mergeCell ref="J90:J93"/>
    <mergeCell ref="O103:AA103"/>
    <mergeCell ref="O104:AA104"/>
    <mergeCell ref="O105:AA105"/>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P15:P16"/>
    <mergeCell ref="M9:M11"/>
    <mergeCell ref="Z109:Z111"/>
    <mergeCell ref="W55:W57"/>
    <mergeCell ref="W73:W75"/>
    <mergeCell ref="O106:AA106"/>
    <mergeCell ref="O107:AA107"/>
    <mergeCell ref="O108:AA108"/>
    <mergeCell ref="U73:U74"/>
    <mergeCell ref="X109:X111"/>
    <mergeCell ref="T55:T56"/>
    <mergeCell ref="U55:U56"/>
    <mergeCell ref="R55:R56"/>
    <mergeCell ref="S55:S56"/>
    <mergeCell ref="R91:R92"/>
    <mergeCell ref="S91:S92"/>
    <mergeCell ref="T91:T92"/>
    <mergeCell ref="U91:U92"/>
    <mergeCell ref="W91:W93"/>
    <mergeCell ref="R73:R74"/>
    <mergeCell ref="S73:S74"/>
    <mergeCell ref="T73:T74"/>
    <mergeCell ref="J9:J12"/>
    <mergeCell ref="F9:F13"/>
    <mergeCell ref="E15:E19"/>
    <mergeCell ref="I15:I18"/>
    <mergeCell ref="E35:E40"/>
    <mergeCell ref="W27:W29"/>
    <mergeCell ref="R37:R38"/>
    <mergeCell ref="T37:T38"/>
    <mergeCell ref="P28:Q28"/>
    <mergeCell ref="W37:W39"/>
    <mergeCell ref="O28:O29"/>
    <mergeCell ref="O30:U30"/>
    <mergeCell ref="U27:U29"/>
    <mergeCell ref="J36:J39"/>
    <mergeCell ref="U37:U38"/>
    <mergeCell ref="I35:I40"/>
    <mergeCell ref="F15:F19"/>
    <mergeCell ref="G9:G13"/>
    <mergeCell ref="H9:H12"/>
    <mergeCell ref="G15:G19"/>
    <mergeCell ref="F36:F39"/>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N9:N11"/>
    <mergeCell ref="K9:K12"/>
    <mergeCell ref="U131:U132"/>
    <mergeCell ref="S131:S132"/>
    <mergeCell ref="W131:W133"/>
    <mergeCell ref="O144:V144"/>
    <mergeCell ref="O126:V126"/>
    <mergeCell ref="Y109:Y111"/>
    <mergeCell ref="O125:V125"/>
    <mergeCell ref="T211:T212"/>
    <mergeCell ref="R167:R168"/>
    <mergeCell ref="T167:T168"/>
    <mergeCell ref="U167:U168"/>
    <mergeCell ref="S149:S150"/>
    <mergeCell ref="O161:V161"/>
    <mergeCell ref="O162:V162"/>
    <mergeCell ref="O127:V127"/>
    <mergeCell ref="O145:V145"/>
    <mergeCell ref="O143:V143"/>
    <mergeCell ref="O182:W182"/>
    <mergeCell ref="O163:V163"/>
    <mergeCell ref="W149:W151"/>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I342:I343"/>
    <mergeCell ref="H302:H303"/>
    <mergeCell ref="B340:B344"/>
    <mergeCell ref="C297:C298"/>
    <mergeCell ref="C302:C303"/>
    <mergeCell ref="F302:F303"/>
    <mergeCell ref="G302:G303"/>
    <mergeCell ref="O220:V220"/>
    <mergeCell ref="N195:AF195"/>
    <mergeCell ref="N196:AF196"/>
    <mergeCell ref="B239:B250"/>
    <mergeCell ref="C240:C249"/>
    <mergeCell ref="D241:D248"/>
    <mergeCell ref="E242:E247"/>
    <mergeCell ref="I242:I247"/>
    <mergeCell ref="F243:F246"/>
    <mergeCell ref="AD244:AD246"/>
    <mergeCell ref="R244:R245"/>
    <mergeCell ref="S244:S245"/>
    <mergeCell ref="T244:T245"/>
    <mergeCell ref="U244:U245"/>
    <mergeCell ref="T226:T227"/>
    <mergeCell ref="W226:W228"/>
    <mergeCell ref="U226:U227"/>
    <mergeCell ref="D297:D298"/>
    <mergeCell ref="E297:E298"/>
    <mergeCell ref="A220:A233"/>
    <mergeCell ref="B221:B232"/>
    <mergeCell ref="C222:C231"/>
    <mergeCell ref="D223:D230"/>
    <mergeCell ref="E224:E229"/>
    <mergeCell ref="A337:A345"/>
    <mergeCell ref="C341:C343"/>
    <mergeCell ref="A238:A251"/>
    <mergeCell ref="F225:F228"/>
    <mergeCell ref="R226:R227"/>
    <mergeCell ref="S226:S227"/>
    <mergeCell ref="K197:K200"/>
    <mergeCell ref="D70:D77"/>
    <mergeCell ref="E71:E76"/>
    <mergeCell ref="A85:A98"/>
    <mergeCell ref="B86:B97"/>
    <mergeCell ref="C87:C96"/>
    <mergeCell ref="D88:D95"/>
    <mergeCell ref="E89:E94"/>
    <mergeCell ref="D196:D201"/>
    <mergeCell ref="E197:E200"/>
    <mergeCell ref="F166:F169"/>
    <mergeCell ref="I165:I170"/>
    <mergeCell ref="J166:J169"/>
    <mergeCell ref="F148:F151"/>
    <mergeCell ref="I147:I152"/>
    <mergeCell ref="J148:J151"/>
    <mergeCell ref="E165:E170"/>
    <mergeCell ref="E129:E134"/>
    <mergeCell ref="B144:B155"/>
    <mergeCell ref="C145:C154"/>
    <mergeCell ref="D146:D153"/>
    <mergeCell ref="A49:A62"/>
    <mergeCell ref="B50:B61"/>
    <mergeCell ref="C51:C60"/>
    <mergeCell ref="D52:D59"/>
    <mergeCell ref="B68:B79"/>
    <mergeCell ref="C69:C78"/>
    <mergeCell ref="E53:E58"/>
    <mergeCell ref="A67:A80"/>
    <mergeCell ref="O49:V49"/>
    <mergeCell ref="O50:V50"/>
    <mergeCell ref="O51:V51"/>
    <mergeCell ref="O52:V52"/>
    <mergeCell ref="O53:V53"/>
    <mergeCell ref="O54:V54"/>
    <mergeCell ref="O70:V70"/>
    <mergeCell ref="O71:V71"/>
    <mergeCell ref="O72:V72"/>
    <mergeCell ref="O67:V67"/>
    <mergeCell ref="O68:V68"/>
    <mergeCell ref="O69:V69"/>
    <mergeCell ref="F54:F57"/>
    <mergeCell ref="I53:I58"/>
    <mergeCell ref="J54:J57"/>
    <mergeCell ref="F72:F7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V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sheetPr codeName="TEHSHEET">
    <tabColor indexed="47"/>
  </sheetPr>
  <dimension ref="A1:BC87"/>
  <sheetViews>
    <sheetView showGridLines="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546</v>
      </c>
      <c r="AX1" s="407" t="s">
        <v>547</v>
      </c>
      <c r="AZ1" s="1335" t="s">
        <v>580</v>
      </c>
      <c r="BA1" s="1335"/>
      <c r="BC1" s="825" t="s">
        <v>723</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641</v>
      </c>
      <c r="P2" s="660" t="s">
        <v>42</v>
      </c>
      <c r="Q2" s="180" t="s">
        <v>3</v>
      </c>
      <c r="R2" s="183" t="s">
        <v>24</v>
      </c>
      <c r="S2" s="181" t="s">
        <v>26</v>
      </c>
      <c r="T2" s="182" t="s">
        <v>30</v>
      </c>
      <c r="U2" s="178" t="s">
        <v>36</v>
      </c>
      <c r="V2" s="1037">
        <v>1</v>
      </c>
      <c r="W2" s="458"/>
      <c r="X2" s="459" t="s">
        <v>611</v>
      </c>
      <c r="Y2" s="44" t="s">
        <v>636</v>
      </c>
      <c r="Z2" s="160"/>
      <c r="AA2" s="751" t="s">
        <v>716</v>
      </c>
      <c r="AB2" s="753" t="s">
        <v>716</v>
      </c>
      <c r="AC2" s="44" t="s">
        <v>310</v>
      </c>
      <c r="AD2" s="753" t="s">
        <v>310</v>
      </c>
      <c r="AF2" s="45" t="s">
        <v>36</v>
      </c>
      <c r="AH2" s="143" t="s">
        <v>342</v>
      </c>
      <c r="AI2" s="143" t="s">
        <v>342</v>
      </c>
      <c r="AK2" s="143" t="s">
        <v>346</v>
      </c>
      <c r="AM2" s="143" t="s">
        <v>356</v>
      </c>
      <c r="AP2" s="1128" t="s">
        <v>611</v>
      </c>
      <c r="AQ2" s="1033" t="s">
        <v>769</v>
      </c>
      <c r="AS2" s="44" t="s">
        <v>374</v>
      </c>
      <c r="AU2" s="45" t="s">
        <v>377</v>
      </c>
      <c r="AW2" s="408" t="s">
        <v>548</v>
      </c>
      <c r="AX2" s="409" t="s">
        <v>548</v>
      </c>
      <c r="AZ2" s="444" t="s">
        <v>581</v>
      </c>
      <c r="BA2" s="445" t="s">
        <v>582</v>
      </c>
      <c r="BC2" s="802" t="s">
        <v>724</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642</v>
      </c>
      <c r="P3" s="660" t="s">
        <v>43</v>
      </c>
      <c r="Q3" s="180" t="s">
        <v>301</v>
      </c>
      <c r="R3" s="179" t="s">
        <v>303</v>
      </c>
      <c r="S3" s="181" t="s">
        <v>27</v>
      </c>
      <c r="T3" s="182" t="s">
        <v>31</v>
      </c>
      <c r="U3" s="178" t="s">
        <v>37</v>
      </c>
      <c r="V3" s="1037">
        <v>2</v>
      </c>
      <c r="W3" s="458"/>
      <c r="X3" s="459" t="s">
        <v>769</v>
      </c>
      <c r="Y3" s="44" t="s">
        <v>636</v>
      </c>
      <c r="Z3" s="160"/>
      <c r="AA3" s="751" t="s">
        <v>717</v>
      </c>
      <c r="AB3" s="753" t="s">
        <v>717</v>
      </c>
      <c r="AC3" s="44" t="s">
        <v>311</v>
      </c>
      <c r="AD3" s="753" t="s">
        <v>311</v>
      </c>
      <c r="AF3" s="45" t="s">
        <v>37</v>
      </c>
      <c r="AH3" s="143" t="s">
        <v>365</v>
      </c>
      <c r="AI3" s="143" t="s">
        <v>344</v>
      </c>
      <c r="AK3" s="143" t="s">
        <v>347</v>
      </c>
      <c r="AM3" s="143" t="s">
        <v>357</v>
      </c>
      <c r="AP3" s="1128" t="s">
        <v>770</v>
      </c>
      <c r="AQ3" s="1033" t="s">
        <v>612</v>
      </c>
      <c r="AS3" s="44" t="s">
        <v>375</v>
      </c>
      <c r="AU3" s="45" t="s">
        <v>378</v>
      </c>
      <c r="AW3" s="408" t="s">
        <v>549</v>
      </c>
      <c r="AX3" s="409" t="s">
        <v>549</v>
      </c>
      <c r="AZ3" s="146" t="s">
        <v>652</v>
      </c>
      <c r="BA3" s="179" t="s">
        <v>651</v>
      </c>
      <c r="BC3" s="802" t="s">
        <v>725</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643</v>
      </c>
      <c r="Q4" s="180" t="s">
        <v>23</v>
      </c>
      <c r="R4" s="179" t="s">
        <v>772</v>
      </c>
      <c r="S4" s="181" t="s">
        <v>28</v>
      </c>
      <c r="T4" s="182" t="s">
        <v>32</v>
      </c>
      <c r="U4" s="178" t="s">
        <v>38</v>
      </c>
      <c r="V4" s="1037">
        <v>3</v>
      </c>
      <c r="W4" s="458"/>
      <c r="X4" s="459" t="s">
        <v>760</v>
      </c>
      <c r="Y4" s="751" t="s">
        <v>636</v>
      </c>
      <c r="Z4" s="208"/>
      <c r="AC4" s="44" t="s">
        <v>312</v>
      </c>
      <c r="AD4" s="753" t="s">
        <v>312</v>
      </c>
      <c r="AF4" s="45" t="s">
        <v>38</v>
      </c>
      <c r="AH4" s="45" t="s">
        <v>368</v>
      </c>
      <c r="AK4" s="143" t="s">
        <v>348</v>
      </c>
      <c r="AM4" s="143" t="s">
        <v>358</v>
      </c>
      <c r="AP4" s="1128" t="s">
        <v>769</v>
      </c>
      <c r="AQ4" s="1033" t="s">
        <v>613</v>
      </c>
      <c r="AS4" s="44" t="s">
        <v>345</v>
      </c>
      <c r="AU4" s="45" t="s">
        <v>379</v>
      </c>
      <c r="AW4" s="408" t="s">
        <v>550</v>
      </c>
      <c r="AX4" s="409" t="s">
        <v>550</v>
      </c>
      <c r="AZ4" s="146" t="s">
        <v>662</v>
      </c>
      <c r="BA4" s="179" t="s">
        <v>661</v>
      </c>
      <c r="BC4" s="802" t="s">
        <v>726</v>
      </c>
    </row>
    <row r="5" spans="1:55" ht="33.75">
      <c r="A5" s="6" t="s">
        <v>104</v>
      </c>
      <c r="B5" s="44">
        <v>2003</v>
      </c>
      <c r="C5" s="44">
        <v>2016</v>
      </c>
      <c r="E5" s="143" t="s">
        <v>189</v>
      </c>
      <c r="F5" s="143" t="s">
        <v>229</v>
      </c>
      <c r="I5" s="143" t="s">
        <v>51</v>
      </c>
      <c r="K5" s="144" t="s">
        <v>247</v>
      </c>
      <c r="L5" s="144" t="s">
        <v>247</v>
      </c>
      <c r="M5" s="144">
        <v>4</v>
      </c>
      <c r="N5" s="657" t="s">
        <v>287</v>
      </c>
      <c r="O5" s="543" t="s">
        <v>644</v>
      </c>
      <c r="Q5" s="180" t="s">
        <v>302</v>
      </c>
      <c r="R5" s="179" t="s">
        <v>304</v>
      </c>
      <c r="T5" s="45" t="s">
        <v>33</v>
      </c>
      <c r="U5" s="178" t="s">
        <v>39</v>
      </c>
      <c r="V5" s="1037">
        <v>4</v>
      </c>
      <c r="W5" s="458"/>
      <c r="X5" s="459" t="s">
        <v>612</v>
      </c>
      <c r="Y5" s="751" t="s">
        <v>660</v>
      </c>
      <c r="Z5" s="208">
        <v>1</v>
      </c>
      <c r="AF5" s="45" t="s">
        <v>327</v>
      </c>
      <c r="AH5" s="143" t="s">
        <v>366</v>
      </c>
      <c r="AK5" s="143" t="s">
        <v>349</v>
      </c>
      <c r="AM5" s="143" t="s">
        <v>359</v>
      </c>
      <c r="AP5" s="1128" t="s">
        <v>612</v>
      </c>
      <c r="AQ5" s="1033" t="s">
        <v>760</v>
      </c>
      <c r="AU5" s="45" t="s">
        <v>380</v>
      </c>
      <c r="AW5" s="408" t="s">
        <v>551</v>
      </c>
      <c r="AX5" s="409" t="s">
        <v>551</v>
      </c>
      <c r="AZ5" s="544" t="s">
        <v>663</v>
      </c>
      <c r="BA5" s="568" t="s">
        <v>669</v>
      </c>
      <c r="BC5" s="802" t="s">
        <v>727</v>
      </c>
    </row>
    <row r="6" spans="1:55" ht="45">
      <c r="A6" s="6" t="s">
        <v>105</v>
      </c>
      <c r="B6" s="44">
        <v>2004</v>
      </c>
      <c r="C6" s="44">
        <v>2017</v>
      </c>
      <c r="E6" s="143" t="s">
        <v>190</v>
      </c>
      <c r="F6" s="147"/>
      <c r="G6" s="148" t="s">
        <v>291</v>
      </c>
      <c r="H6" s="148" t="s">
        <v>258</v>
      </c>
      <c r="I6" s="143" t="s">
        <v>68</v>
      </c>
      <c r="J6" s="148" t="s">
        <v>264</v>
      </c>
      <c r="N6" s="657" t="s">
        <v>288</v>
      </c>
      <c r="O6" s="543" t="s">
        <v>645</v>
      </c>
      <c r="R6" s="179" t="s">
        <v>3</v>
      </c>
      <c r="T6" s="45" t="s">
        <v>34</v>
      </c>
      <c r="U6" s="178" t="s">
        <v>327</v>
      </c>
      <c r="V6" s="1037">
        <v>5</v>
      </c>
      <c r="W6" s="458"/>
      <c r="X6" s="751" t="s">
        <v>613</v>
      </c>
      <c r="Y6" s="751" t="s">
        <v>670</v>
      </c>
      <c r="Z6" s="208"/>
      <c r="AA6" s="218"/>
      <c r="AH6" s="143" t="s">
        <v>367</v>
      </c>
      <c r="AK6" s="143" t="s">
        <v>350</v>
      </c>
      <c r="AM6" s="143" t="s">
        <v>360</v>
      </c>
      <c r="AP6" s="1128" t="s">
        <v>613</v>
      </c>
      <c r="AQ6" s="1033" t="s">
        <v>614</v>
      </c>
      <c r="AU6" s="219" t="s">
        <v>381</v>
      </c>
      <c r="AW6" s="408" t="s">
        <v>552</v>
      </c>
      <c r="AX6" s="409" t="s">
        <v>552</v>
      </c>
      <c r="AZ6" s="544" t="s">
        <v>664</v>
      </c>
      <c r="BA6" s="568" t="s">
        <v>674</v>
      </c>
    </row>
    <row r="7" spans="1:55" ht="33.75">
      <c r="A7" s="6" t="s">
        <v>106</v>
      </c>
      <c r="B7" s="44">
        <v>2005</v>
      </c>
      <c r="E7" s="143" t="s">
        <v>191</v>
      </c>
      <c r="F7" s="147"/>
      <c r="G7" s="143" t="s">
        <v>255</v>
      </c>
      <c r="H7" s="143" t="s">
        <v>257</v>
      </c>
      <c r="I7" s="143" t="s">
        <v>69</v>
      </c>
      <c r="J7" s="143" t="s">
        <v>284</v>
      </c>
      <c r="N7" s="658" t="s">
        <v>289</v>
      </c>
      <c r="O7" s="543" t="s">
        <v>646</v>
      </c>
      <c r="U7" s="178" t="s">
        <v>85</v>
      </c>
      <c r="V7" s="1038" t="s">
        <v>69</v>
      </c>
      <c r="W7" s="458"/>
      <c r="X7" s="751" t="s">
        <v>614</v>
      </c>
      <c r="Y7" s="751" t="s">
        <v>660</v>
      </c>
      <c r="Z7" s="208"/>
      <c r="AA7" s="218"/>
      <c r="AH7" s="143" t="s">
        <v>343</v>
      </c>
      <c r="AK7" s="143" t="s">
        <v>351</v>
      </c>
      <c r="AM7" s="143" t="s">
        <v>361</v>
      </c>
      <c r="AP7" s="1128" t="s">
        <v>760</v>
      </c>
      <c r="AQ7" s="1033" t="s">
        <v>615</v>
      </c>
      <c r="AU7" s="219" t="s">
        <v>382</v>
      </c>
      <c r="AW7" s="408" t="s">
        <v>553</v>
      </c>
      <c r="AX7" s="409" t="s">
        <v>553</v>
      </c>
      <c r="AZ7" s="544" t="s">
        <v>682</v>
      </c>
      <c r="BA7" s="568" t="s">
        <v>683</v>
      </c>
    </row>
    <row r="8" spans="1:55" ht="33.75">
      <c r="A8" s="6" t="s">
        <v>107</v>
      </c>
      <c r="B8" s="44">
        <v>2006</v>
      </c>
      <c r="E8" s="143" t="s">
        <v>192</v>
      </c>
      <c r="F8" s="147"/>
      <c r="G8" s="143" t="s">
        <v>256</v>
      </c>
      <c r="H8" s="143" t="s">
        <v>263</v>
      </c>
      <c r="I8" s="143" t="s">
        <v>183</v>
      </c>
      <c r="J8" s="143" t="s">
        <v>280</v>
      </c>
      <c r="N8" s="659" t="s">
        <v>290</v>
      </c>
      <c r="O8" s="543" t="s">
        <v>647</v>
      </c>
      <c r="V8" s="1038" t="s">
        <v>183</v>
      </c>
      <c r="W8" s="458"/>
      <c r="X8" s="751" t="s">
        <v>615</v>
      </c>
      <c r="Y8" s="751" t="s">
        <v>660</v>
      </c>
      <c r="Z8" s="208"/>
      <c r="AA8" s="218"/>
      <c r="AK8" s="143" t="s">
        <v>352</v>
      </c>
      <c r="AP8" s="1128" t="s">
        <v>614</v>
      </c>
      <c r="AQ8" s="1033" t="s">
        <v>618</v>
      </c>
      <c r="AU8" s="219" t="s">
        <v>383</v>
      </c>
      <c r="AW8" s="408" t="s">
        <v>554</v>
      </c>
      <c r="AX8" s="409" t="s">
        <v>554</v>
      </c>
      <c r="AZ8" s="146" t="s">
        <v>690</v>
      </c>
      <c r="BA8" s="179" t="s">
        <v>689</v>
      </c>
    </row>
    <row r="9" spans="1:55" ht="56.25">
      <c r="A9" s="6" t="s">
        <v>108</v>
      </c>
      <c r="B9" s="44">
        <v>2007</v>
      </c>
      <c r="E9" s="143" t="s">
        <v>193</v>
      </c>
      <c r="F9" s="147"/>
      <c r="G9" s="143" t="s">
        <v>263</v>
      </c>
      <c r="I9" s="143" t="s">
        <v>184</v>
      </c>
      <c r="O9" s="543" t="s">
        <v>648</v>
      </c>
      <c r="V9" s="1038" t="s">
        <v>184</v>
      </c>
      <c r="W9" s="458"/>
      <c r="X9" s="751" t="s">
        <v>616</v>
      </c>
      <c r="Y9" s="751" t="s">
        <v>636</v>
      </c>
      <c r="Z9" s="208">
        <v>1</v>
      </c>
      <c r="AA9" s="218"/>
      <c r="AK9" s="143" t="s">
        <v>353</v>
      </c>
      <c r="AP9" s="1128" t="s">
        <v>615</v>
      </c>
      <c r="AQ9" s="1033" t="s">
        <v>617</v>
      </c>
      <c r="AW9" s="408" t="s">
        <v>555</v>
      </c>
      <c r="AX9" s="409" t="s">
        <v>555</v>
      </c>
      <c r="AZ9" s="146" t="s">
        <v>767</v>
      </c>
      <c r="BA9" s="179" t="s">
        <v>601</v>
      </c>
    </row>
    <row r="10" spans="1:55" ht="45">
      <c r="A10" s="6" t="s">
        <v>109</v>
      </c>
      <c r="B10" s="44">
        <v>2008</v>
      </c>
      <c r="E10" s="143" t="s">
        <v>194</v>
      </c>
      <c r="F10" s="147"/>
      <c r="I10" s="143" t="s">
        <v>208</v>
      </c>
      <c r="O10" s="543" t="s">
        <v>649</v>
      </c>
      <c r="V10" s="1039" t="s">
        <v>208</v>
      </c>
      <c r="W10" s="1036"/>
      <c r="X10" s="1034" t="s">
        <v>617</v>
      </c>
      <c r="Y10" s="1035" t="s">
        <v>684</v>
      </c>
      <c r="Z10" s="208"/>
      <c r="AP10" s="1128" t="s">
        <v>618</v>
      </c>
      <c r="AQ10" s="1033" t="s">
        <v>616</v>
      </c>
      <c r="AW10" s="408" t="s">
        <v>556</v>
      </c>
      <c r="AX10" s="409" t="s">
        <v>556</v>
      </c>
    </row>
    <row r="11" spans="1:55" ht="22.5">
      <c r="A11" s="6" t="s">
        <v>110</v>
      </c>
      <c r="B11" s="44">
        <v>2009</v>
      </c>
      <c r="E11" s="143" t="s">
        <v>195</v>
      </c>
      <c r="F11" s="147"/>
      <c r="I11" s="143" t="s">
        <v>209</v>
      </c>
      <c r="O11" s="526" t="s">
        <v>650</v>
      </c>
      <c r="V11" s="1038" t="s">
        <v>209</v>
      </c>
      <c r="W11" s="460"/>
      <c r="X11" s="459" t="s">
        <v>618</v>
      </c>
      <c r="Y11" s="751" t="s">
        <v>672</v>
      </c>
      <c r="Z11" s="208"/>
      <c r="AP11" s="1128" t="s">
        <v>617</v>
      </c>
      <c r="AQ11" s="740" t="s">
        <v>611</v>
      </c>
      <c r="AW11" s="408" t="s">
        <v>557</v>
      </c>
      <c r="AX11" s="409" t="s">
        <v>557</v>
      </c>
    </row>
    <row r="12" spans="1:55" ht="33.75">
      <c r="A12" s="6" t="s">
        <v>65</v>
      </c>
      <c r="B12" s="44">
        <v>2010</v>
      </c>
      <c r="E12" s="143" t="s">
        <v>196</v>
      </c>
      <c r="F12" s="147"/>
      <c r="G12" s="148" t="s">
        <v>292</v>
      </c>
      <c r="H12" s="148" t="s">
        <v>260</v>
      </c>
      <c r="I12" s="143" t="s">
        <v>210</v>
      </c>
      <c r="O12" s="526" t="s">
        <v>3</v>
      </c>
      <c r="V12" s="1038" t="s">
        <v>210</v>
      </c>
      <c r="W12" s="544"/>
      <c r="X12" s="459" t="s">
        <v>763</v>
      </c>
      <c r="Y12" s="751" t="s">
        <v>636</v>
      </c>
      <c r="AP12" s="1128" t="s">
        <v>616</v>
      </c>
      <c r="AQ12" s="527"/>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770</v>
      </c>
      <c r="Y14" s="751" t="s">
        <v>636</v>
      </c>
      <c r="AW14" s="408" t="s">
        <v>211</v>
      </c>
      <c r="AX14" s="409" t="s">
        <v>211</v>
      </c>
    </row>
    <row r="15" spans="1:55" ht="63.75">
      <c r="A15" s="6" t="s">
        <v>441</v>
      </c>
      <c r="B15" s="44">
        <v>2013</v>
      </c>
      <c r="I15" s="143" t="s">
        <v>213</v>
      </c>
      <c r="N15" s="177" t="s">
        <v>324</v>
      </c>
      <c r="V15" s="527"/>
      <c r="W15" s="527"/>
      <c r="X15" s="217"/>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7"/>
      <c r="AW17" s="408" t="s">
        <v>214</v>
      </c>
      <c r="AX17" s="409" t="s">
        <v>214</v>
      </c>
    </row>
    <row r="18" spans="1:50" ht="21" customHeight="1">
      <c r="A18" s="6" t="s">
        <v>114</v>
      </c>
      <c r="B18" s="44">
        <v>2016</v>
      </c>
      <c r="I18" s="143" t="s">
        <v>216</v>
      </c>
      <c r="N18" s="177" t="s">
        <v>321</v>
      </c>
      <c r="X18" s="217"/>
      <c r="AW18" s="408" t="s">
        <v>215</v>
      </c>
      <c r="AX18" s="409" t="s">
        <v>215</v>
      </c>
    </row>
    <row r="19" spans="1:50" ht="21" customHeight="1">
      <c r="A19" s="6" t="s">
        <v>115</v>
      </c>
      <c r="B19" s="44">
        <v>2017</v>
      </c>
      <c r="I19" s="143" t="s">
        <v>217</v>
      </c>
      <c r="N19" s="177" t="s">
        <v>320</v>
      </c>
      <c r="X19" s="217"/>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558</v>
      </c>
      <c r="AX23" s="409" t="s">
        <v>558</v>
      </c>
    </row>
    <row r="24" spans="1:50" ht="21" customHeight="1">
      <c r="A24" s="6" t="s">
        <v>120</v>
      </c>
      <c r="B24" s="44">
        <v>2022</v>
      </c>
      <c r="AW24" s="408" t="s">
        <v>559</v>
      </c>
      <c r="AX24" s="409" t="s">
        <v>559</v>
      </c>
    </row>
    <row r="25" spans="1:50">
      <c r="A25" s="6" t="s">
        <v>121</v>
      </c>
      <c r="B25" s="44">
        <v>2023</v>
      </c>
      <c r="AW25" s="408" t="s">
        <v>560</v>
      </c>
      <c r="AX25" s="409" t="s">
        <v>560</v>
      </c>
    </row>
    <row r="26" spans="1:50">
      <c r="A26" s="6" t="s">
        <v>122</v>
      </c>
      <c r="B26" s="44">
        <v>2024</v>
      </c>
      <c r="AX26" s="409" t="s">
        <v>561</v>
      </c>
    </row>
    <row r="27" spans="1:50">
      <c r="A27" s="6" t="s">
        <v>123</v>
      </c>
      <c r="B27" s="44">
        <v>2025</v>
      </c>
      <c r="AX27" s="409" t="s">
        <v>562</v>
      </c>
    </row>
    <row r="28" spans="1:50">
      <c r="A28" s="6" t="s">
        <v>124</v>
      </c>
      <c r="D28" s="269"/>
      <c r="E28" s="270"/>
      <c r="F28" s="270"/>
      <c r="H28" s="271" t="s">
        <v>408</v>
      </c>
      <c r="AX28" s="409" t="s">
        <v>563</v>
      </c>
    </row>
    <row r="29" spans="1:50">
      <c r="A29" s="6" t="s">
        <v>125</v>
      </c>
      <c r="D29" s="272" t="s">
        <v>409</v>
      </c>
      <c r="E29" s="273" t="str">
        <f>IF(periodStart = "","", periodStart)</f>
        <v>01.01.2022</v>
      </c>
      <c r="F29" s="273" t="str">
        <f>IF(periodEnd = "","", periodEnd)</f>
        <v>31.12.2022</v>
      </c>
      <c r="H29" s="274" t="s">
        <v>1418</v>
      </c>
      <c r="AX29" s="409" t="s">
        <v>564</v>
      </c>
    </row>
    <row r="30" spans="1:50">
      <c r="A30" s="6" t="s">
        <v>126</v>
      </c>
      <c r="D30" s="275"/>
      <c r="E30" s="276"/>
      <c r="F30" s="276"/>
      <c r="AX30" s="409" t="s">
        <v>565</v>
      </c>
    </row>
    <row r="31" spans="1:50" ht="12.75">
      <c r="A31" s="6" t="s">
        <v>127</v>
      </c>
      <c r="D31" s="269"/>
      <c r="E31" s="270"/>
      <c r="F31" s="270"/>
      <c r="H31" s="277"/>
      <c r="AX31" s="409" t="s">
        <v>566</v>
      </c>
    </row>
    <row r="32" spans="1:50">
      <c r="A32" s="6" t="s">
        <v>128</v>
      </c>
      <c r="D32" s="272" t="s">
        <v>410</v>
      </c>
      <c r="E32" s="278"/>
      <c r="F32" s="278"/>
      <c r="H32" s="279" t="s">
        <v>411</v>
      </c>
      <c r="O32" s="527" t="s">
        <v>641</v>
      </c>
      <c r="AX32" s="409" t="s">
        <v>567</v>
      </c>
    </row>
    <row r="33" spans="1:50">
      <c r="A33" s="6" t="s">
        <v>129</v>
      </c>
      <c r="O33" s="527" t="s">
        <v>642</v>
      </c>
      <c r="AX33" s="409" t="s">
        <v>568</v>
      </c>
    </row>
    <row r="34" spans="1:50">
      <c r="A34" s="6" t="s">
        <v>130</v>
      </c>
      <c r="O34" s="527" t="s">
        <v>643</v>
      </c>
      <c r="AX34" s="409" t="s">
        <v>569</v>
      </c>
    </row>
    <row r="35" spans="1:50">
      <c r="A35" s="6" t="s">
        <v>131</v>
      </c>
      <c r="O35" s="527" t="s">
        <v>644</v>
      </c>
      <c r="X35" s="527"/>
      <c r="Y35" s="527"/>
      <c r="AX35" s="409" t="s">
        <v>570</v>
      </c>
    </row>
    <row r="36" spans="1:50">
      <c r="A36" s="6" t="s">
        <v>95</v>
      </c>
      <c r="O36" s="527" t="s">
        <v>645</v>
      </c>
      <c r="AX36" s="409" t="s">
        <v>571</v>
      </c>
    </row>
    <row r="37" spans="1:50">
      <c r="A37" s="6" t="s">
        <v>96</v>
      </c>
      <c r="O37" s="527" t="s">
        <v>646</v>
      </c>
      <c r="AX37" s="409" t="s">
        <v>572</v>
      </c>
    </row>
    <row r="38" spans="1:50">
      <c r="A38" s="6" t="s">
        <v>97</v>
      </c>
      <c r="O38" s="527" t="s">
        <v>647</v>
      </c>
      <c r="AX38" s="409" t="s">
        <v>573</v>
      </c>
    </row>
    <row r="39" spans="1:50">
      <c r="A39" s="6" t="s">
        <v>98</v>
      </c>
      <c r="O39" s="527" t="s">
        <v>648</v>
      </c>
      <c r="AX39" s="409" t="s">
        <v>521</v>
      </c>
    </row>
    <row r="40" spans="1:50">
      <c r="A40" s="6" t="s">
        <v>99</v>
      </c>
      <c r="O40" s="527" t="s">
        <v>649</v>
      </c>
      <c r="AX40" s="409" t="s">
        <v>522</v>
      </c>
    </row>
    <row r="41" spans="1:50">
      <c r="A41" s="6" t="s">
        <v>100</v>
      </c>
      <c r="O41" s="527" t="s">
        <v>650</v>
      </c>
      <c r="AX41" s="409" t="s">
        <v>523</v>
      </c>
    </row>
    <row r="42" spans="1:50">
      <c r="A42" s="6" t="s">
        <v>132</v>
      </c>
      <c r="AX42" s="409" t="s">
        <v>524</v>
      </c>
    </row>
    <row r="43" spans="1:50">
      <c r="A43" s="6" t="s">
        <v>133</v>
      </c>
      <c r="AX43" s="409" t="s">
        <v>525</v>
      </c>
    </row>
    <row r="44" spans="1:50">
      <c r="A44" s="6" t="s">
        <v>134</v>
      </c>
      <c r="AX44" s="409" t="s">
        <v>526</v>
      </c>
    </row>
    <row r="45" spans="1:50">
      <c r="A45" s="6" t="s">
        <v>135</v>
      </c>
      <c r="AX45" s="409" t="s">
        <v>527</v>
      </c>
    </row>
    <row r="46" spans="1:50">
      <c r="A46" s="6" t="s">
        <v>136</v>
      </c>
      <c r="AX46" s="409" t="s">
        <v>528</v>
      </c>
    </row>
    <row r="47" spans="1:50">
      <c r="A47" s="6" t="s">
        <v>157</v>
      </c>
      <c r="AX47" s="409" t="s">
        <v>529</v>
      </c>
    </row>
    <row r="48" spans="1:50">
      <c r="A48" s="6" t="s">
        <v>158</v>
      </c>
      <c r="AX48" s="409" t="s">
        <v>530</v>
      </c>
    </row>
    <row r="49" spans="1:50">
      <c r="A49" s="6" t="s">
        <v>159</v>
      </c>
      <c r="AX49" s="409" t="s">
        <v>531</v>
      </c>
    </row>
    <row r="50" spans="1:50">
      <c r="A50" s="6" t="s">
        <v>137</v>
      </c>
      <c r="AX50" s="409" t="s">
        <v>532</v>
      </c>
    </row>
    <row r="51" spans="1:50">
      <c r="A51" s="6" t="s">
        <v>138</v>
      </c>
      <c r="AX51" s="409" t="s">
        <v>533</v>
      </c>
    </row>
    <row r="52" spans="1:50">
      <c r="A52" s="6" t="s">
        <v>139</v>
      </c>
      <c r="AX52" s="409" t="s">
        <v>534</v>
      </c>
    </row>
    <row r="53" spans="1:50">
      <c r="A53" s="6" t="s">
        <v>140</v>
      </c>
      <c r="X53" s="479"/>
      <c r="AX53" s="409" t="s">
        <v>535</v>
      </c>
    </row>
    <row r="54" spans="1:50">
      <c r="A54" s="6" t="s">
        <v>141</v>
      </c>
      <c r="X54" s="479"/>
      <c r="AX54" s="409" t="s">
        <v>536</v>
      </c>
    </row>
    <row r="55" spans="1:50">
      <c r="A55" s="6" t="s">
        <v>142</v>
      </c>
      <c r="X55" s="479"/>
      <c r="AX55" s="409" t="s">
        <v>537</v>
      </c>
    </row>
    <row r="56" spans="1:50">
      <c r="A56" s="6" t="s">
        <v>143</v>
      </c>
      <c r="X56" s="479"/>
      <c r="AX56" s="409" t="s">
        <v>538</v>
      </c>
    </row>
    <row r="57" spans="1:50">
      <c r="A57" s="6" t="s">
        <v>388</v>
      </c>
      <c r="X57" s="479"/>
      <c r="AX57" s="409" t="s">
        <v>539</v>
      </c>
    </row>
    <row r="58" spans="1:50">
      <c r="A58" s="6" t="s">
        <v>144</v>
      </c>
      <c r="X58" s="479"/>
      <c r="AX58" s="409" t="s">
        <v>540</v>
      </c>
    </row>
    <row r="59" spans="1:50">
      <c r="A59" s="6" t="s">
        <v>145</v>
      </c>
      <c r="X59" s="479"/>
      <c r="AX59" s="409" t="s">
        <v>541</v>
      </c>
    </row>
    <row r="60" spans="1:50">
      <c r="A60" s="6" t="s">
        <v>146</v>
      </c>
      <c r="X60" s="479"/>
      <c r="AX60" s="409" t="s">
        <v>542</v>
      </c>
    </row>
    <row r="61" spans="1:50">
      <c r="A61" s="6" t="s">
        <v>147</v>
      </c>
      <c r="X61" s="479"/>
      <c r="AX61" s="409" t="s">
        <v>543</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CheckCyan">
    <tabColor indexed="47"/>
  </sheetPr>
  <dimension ref="A1:A229"/>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1</v>
      </c>
    </row>
    <row r="88" spans="1:1">
      <c r="A88" s="1032">
        <f>IF('Форма 4.8'!$G$12="",1,0)</f>
        <v>1</v>
      </c>
    </row>
    <row r="89" spans="1:1">
      <c r="A89" s="1032">
        <f>IF('Форма 4.8'!$H$12="",1,0)</f>
        <v>1</v>
      </c>
    </row>
    <row r="90" spans="1:1">
      <c r="A90" s="1032">
        <f>IF('Форма 4.8'!$H$13="",1,0)</f>
        <v>1</v>
      </c>
    </row>
    <row r="91" spans="1:1">
      <c r="A91" s="1032">
        <f>IF('Форма 4.8'!$E$15="",1,0)</f>
        <v>1</v>
      </c>
    </row>
    <row r="92" spans="1:1">
      <c r="A92" s="1032">
        <f>IF('Форма 4.8'!$H$15="",1,0)</f>
        <v>1</v>
      </c>
    </row>
    <row r="93" spans="1:1">
      <c r="A93" s="1032">
        <f>IF('Форма 4.8'!$G$18="",1,0)</f>
        <v>1</v>
      </c>
    </row>
    <row r="94" spans="1:1">
      <c r="A94" s="1032">
        <f>IF('Форма 4.8'!$G$22="",1,0)</f>
        <v>1</v>
      </c>
    </row>
    <row r="95" spans="1:1">
      <c r="A95" s="1032">
        <f>IF('Форма 4.8'!$G$25="",1,0)</f>
        <v>1</v>
      </c>
    </row>
    <row r="96" spans="1:1">
      <c r="A96" s="1032">
        <f>IF('Форма 4.8'!$E$31="",1,0)</f>
        <v>1</v>
      </c>
    </row>
    <row r="97" spans="1:1">
      <c r="A97" s="1032">
        <f>IF('Форма 4.8'!$H$31="",1,0)</f>
        <v>1</v>
      </c>
    </row>
    <row r="98" spans="1:1">
      <c r="A98" s="1032">
        <f>IF('Форма 4.8'!$G$28="",1,0)</f>
        <v>1</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0">
        <f>IF(Территории!$E$12="",1,0)</f>
        <v>0</v>
      </c>
    </row>
    <row r="109" spans="1:1">
      <c r="A109" s="1100">
        <f>IF(Территории!$E$15="",1,0)</f>
        <v>0</v>
      </c>
    </row>
    <row r="110" spans="1:1">
      <c r="A110" s="1100">
        <f>IF(Территории!$E$18="",1,0)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тарифов'!$N$21="",1,0)</f>
        <v>0</v>
      </c>
    </row>
    <row r="118" spans="1:1">
      <c r="A118" s="1100">
        <f>IF('Перечень тарифов'!$N$24="",1,0)</f>
        <v>0</v>
      </c>
    </row>
    <row r="119" spans="1:1">
      <c r="A119" s="1100">
        <f>IF('Перечень тарифов'!$O$24="",1,0)</f>
        <v>0</v>
      </c>
    </row>
    <row r="120" spans="1:1">
      <c r="A120" s="1100">
        <f>IF('Перечень тарифов'!$S$24="",1,0)</f>
        <v>0</v>
      </c>
    </row>
    <row r="121" spans="1:1">
      <c r="A121" s="1100">
        <f>IF('Перечень тарифов'!$N$27="",1,0)</f>
        <v>0</v>
      </c>
    </row>
    <row r="122" spans="1:1">
      <c r="A122" s="1100">
        <f>IF('Перечень тарифов'!$O$27="",1,0)</f>
        <v>0</v>
      </c>
    </row>
    <row r="123" spans="1:1">
      <c r="A123" s="1100">
        <f>IF('Перечень тарифов'!$S$27="",1,0)</f>
        <v>0</v>
      </c>
    </row>
    <row r="124" spans="1:1">
      <c r="A124" s="1100">
        <f>IF('Форма 4.7'!$E$13="",1,0)</f>
        <v>0</v>
      </c>
    </row>
    <row r="125" spans="1:1">
      <c r="A125" s="1100">
        <f>IF('Форма 4.7'!$F$13="",1,0)</f>
        <v>0</v>
      </c>
    </row>
    <row r="126" spans="1:1">
      <c r="A126" s="1100">
        <f>IF('Форма 4.2.1 | Т-ТЭ | потр'!$O$24="",1,0)</f>
        <v>0</v>
      </c>
    </row>
    <row r="127" spans="1:1">
      <c r="A127" s="1100">
        <f>IF('Форма 4.2.1 | Т-ТЭ | потр'!$O$40="",1,0)</f>
        <v>0</v>
      </c>
    </row>
    <row r="128" spans="1:1">
      <c r="A128" s="1100">
        <f>IF('Форма 4.2.1 | Т-ТЭ | потр'!$O$41="",1,0)</f>
        <v>0</v>
      </c>
    </row>
    <row r="129" spans="1:1">
      <c r="A129" s="1100">
        <f>IF('Форма 4.2.1 | Т-ТЭ | потр'!$M$42="",1,0)</f>
        <v>0</v>
      </c>
    </row>
    <row r="130" spans="1:1">
      <c r="A130" s="1100">
        <f>IF('Форма 4.2.1 | Т-ТЭ | потр'!$O$42="",1,0)</f>
        <v>0</v>
      </c>
    </row>
    <row r="131" spans="1:1">
      <c r="A131" s="1100">
        <f>IF('Форма 4.2.1 | Т-ТЭ | потр'!$R$42="",1,0)</f>
        <v>0</v>
      </c>
    </row>
    <row r="132" spans="1:1">
      <c r="A132" s="1100">
        <f>IF('Форма 4.2.1 | Т-ТЭ | потр'!$T$42="",1,0)</f>
        <v>0</v>
      </c>
    </row>
    <row r="133" spans="1:1">
      <c r="A133" s="1100">
        <f>IF('Форма 4.2.1 | Т-ТЭ | потр'!$S$42="",1,0)</f>
        <v>0</v>
      </c>
    </row>
    <row r="134" spans="1:1">
      <c r="A134" s="1100">
        <f>IF('Форма 4.2.1 | Т-ТЭ | потр'!$U$42="",1,0)</f>
        <v>0</v>
      </c>
    </row>
    <row r="135" spans="1:1">
      <c r="A135" s="1100">
        <f>IF('Форма 4.2.1 | Т-ТЭ | потр'!$O$58="",1,0)</f>
        <v>0</v>
      </c>
    </row>
    <row r="136" spans="1:1">
      <c r="A136" s="1100">
        <f>IF('Форма 4.2.1 | Т-ТЭ | потр'!$O$59="",1,0)</f>
        <v>0</v>
      </c>
    </row>
    <row r="137" spans="1:1">
      <c r="A137" s="1100">
        <f>IF('Форма 4.2.1 | Т-ТЭ | потр'!$M$60="",1,0)</f>
        <v>0</v>
      </c>
    </row>
    <row r="138" spans="1:1">
      <c r="A138" s="1100">
        <f>IF('Форма 4.2.1 | Т-ТЭ | потр'!$O$60="",1,0)</f>
        <v>0</v>
      </c>
    </row>
    <row r="139" spans="1:1">
      <c r="A139" s="1100">
        <f>IF('Форма 4.2.1 | Т-ТЭ | потр'!$R$60="",1,0)</f>
        <v>0</v>
      </c>
    </row>
    <row r="140" spans="1:1">
      <c r="A140" s="1100">
        <f>IF('Форма 4.2.1 | Т-ТЭ | потр'!$T$60="",1,0)</f>
        <v>0</v>
      </c>
    </row>
    <row r="141" spans="1:1">
      <c r="A141" s="1100">
        <f>IF('Форма 4.2.1 | Т-ТЭ | потр'!$S$60="",1,0)</f>
        <v>0</v>
      </c>
    </row>
    <row r="142" spans="1:1">
      <c r="A142" s="1100">
        <f>IF('Форма 4.2.1 | Т-ТЭ | потр'!$U$60="",1,0)</f>
        <v>0</v>
      </c>
    </row>
    <row r="143" spans="1:1">
      <c r="A143" s="1100">
        <f>IF('Форма 4.2.1 | Т-ТЭ | потр'!$Y$60="",1,0)</f>
        <v>0</v>
      </c>
    </row>
    <row r="144" spans="1:1">
      <c r="A144" s="1100">
        <f>IF('Форма 4.2.1 | Т-ТЭ | потр'!$AA$60="",1,0)</f>
        <v>0</v>
      </c>
    </row>
    <row r="145" spans="1:1">
      <c r="A145" s="1100">
        <f>IF('Форма 4.2.1 | Т-ТЭ | потр'!$V$60="",1,0)</f>
        <v>0</v>
      </c>
    </row>
    <row r="146" spans="1:1">
      <c r="A146" s="1100">
        <f>IF('Форма 4.2.1 | Т-ТЭ | потр'!$Z$60="",1,0)</f>
        <v>0</v>
      </c>
    </row>
    <row r="147" spans="1:1">
      <c r="A147" s="1100">
        <f>IF('Форма 4.2.1 | Т-ТЭ | потр'!$AB$60="",1,0)</f>
        <v>0</v>
      </c>
    </row>
    <row r="148" spans="1:1">
      <c r="A148" s="1100">
        <f>IF('Форма 4.2.1 | Т-ТЭ | потр'!$Y$42="",1,0)</f>
        <v>0</v>
      </c>
    </row>
    <row r="149" spans="1:1">
      <c r="A149" s="1100">
        <f>IF('Форма 4.2.1 | Т-ТЭ | потр'!$AA$42="",1,0)</f>
        <v>0</v>
      </c>
    </row>
    <row r="150" spans="1:1">
      <c r="A150" s="1100">
        <f>IF('Форма 4.2.1 | Т-ТЭ | потр'!$V$42="",1,0)</f>
        <v>0</v>
      </c>
    </row>
    <row r="151" spans="1:1">
      <c r="A151" s="1100">
        <f>IF('Форма 4.2.1 | Т-ТЭ | потр'!$Z$42="",1,0)</f>
        <v>0</v>
      </c>
    </row>
    <row r="152" spans="1:1">
      <c r="A152" s="1100">
        <f>IF('Форма 4.2.1 | Т-ТЭ | потр'!$AB$42="",1,0)</f>
        <v>0</v>
      </c>
    </row>
    <row r="153" spans="1:1">
      <c r="A153" s="1100">
        <f>IF('Форма 4.2.1 | Т-ТЭ | потр'!$Y$24="",1,0)</f>
        <v>0</v>
      </c>
    </row>
    <row r="154" spans="1:1">
      <c r="A154" s="1100">
        <f>IF('Форма 4.2.1 | Т-ТЭ | потр'!$AA$24="",1,0)</f>
        <v>0</v>
      </c>
    </row>
    <row r="155" spans="1:1">
      <c r="A155" s="1100">
        <f>IF('Форма 4.2.1 | Т-ТЭ | потр'!$V$24="",1,0)</f>
        <v>0</v>
      </c>
    </row>
    <row r="156" spans="1:1">
      <c r="A156" s="1100">
        <f>IF('Форма 4.2.1 | Т-ТЭ | потр'!$Z$24="",1,0)</f>
        <v>0</v>
      </c>
    </row>
    <row r="157" spans="1:1">
      <c r="A157" s="1100">
        <f>IF('Форма 4.2.1 | Т-ТЭ | потр'!$AB$24="",1,0)</f>
        <v>0</v>
      </c>
    </row>
    <row r="158" spans="1:1">
      <c r="A158" s="1100">
        <f>IF('Форма 4.2.1 | Т-ТЭ | потр'!$O$27="",1,0)</f>
        <v>0</v>
      </c>
    </row>
    <row r="159" spans="1:1">
      <c r="A159" s="1100">
        <f>IF('Форма 4.2.1 | Т-ТЭ | потр'!$M$28="",1,0)</f>
        <v>0</v>
      </c>
    </row>
    <row r="160" spans="1:1">
      <c r="A160" s="1100">
        <f>IF('Форма 4.2.1 | Т-ТЭ | потр'!$O$28="",1,0)</f>
        <v>0</v>
      </c>
    </row>
    <row r="161" spans="1:1">
      <c r="A161" s="1100">
        <f>IF('Форма 4.2.1 | Т-ТЭ | потр'!$R$28="",1,0)</f>
        <v>0</v>
      </c>
    </row>
    <row r="162" spans="1:1">
      <c r="A162" s="1100">
        <f>IF('Форма 4.2.1 | Т-ТЭ | потр'!$T$28="",1,0)</f>
        <v>0</v>
      </c>
    </row>
    <row r="163" spans="1:1">
      <c r="A163" s="1100">
        <f>IF('Форма 4.2.1 | Т-ТЭ | потр'!$V$28="",1,0)</f>
        <v>0</v>
      </c>
    </row>
    <row r="164" spans="1:1">
      <c r="A164" s="1100">
        <f>IF('Форма 4.2.1 | Т-ТЭ | потр'!$Y$28="",1,0)</f>
        <v>0</v>
      </c>
    </row>
    <row r="165" spans="1:1">
      <c r="A165" s="1100">
        <f>IF('Форма 4.2.1 | Т-ТЭ | потр'!$AA$28="",1,0)</f>
        <v>0</v>
      </c>
    </row>
    <row r="166" spans="1:1">
      <c r="A166" s="1100">
        <f>IF('Форма 4.2.1 | Т-ТЭ | потр'!$S$28="",1,0)</f>
        <v>0</v>
      </c>
    </row>
    <row r="167" spans="1:1">
      <c r="A167" s="1100">
        <f>IF('Форма 4.2.1 | Т-ТЭ | потр'!$U$28="",1,0)</f>
        <v>0</v>
      </c>
    </row>
    <row r="168" spans="1:1">
      <c r="A168" s="1100">
        <f>IF('Форма 4.2.1 | Т-ТЭ | потр'!$Z$28="",1,0)</f>
        <v>0</v>
      </c>
    </row>
    <row r="169" spans="1:1">
      <c r="A169" s="1100">
        <f>IF('Форма 4.2.1 | Т-ТЭ | потр'!$AB$28="",1,0)</f>
        <v>0</v>
      </c>
    </row>
    <row r="170" spans="1:1">
      <c r="A170" s="1100">
        <f>IF('Форма 4.2.1 | Т-ТЭ | потр'!$O$31="",1,0)</f>
        <v>0</v>
      </c>
    </row>
    <row r="171" spans="1:1">
      <c r="A171" s="1100">
        <f>IF('Форма 4.2.1 | Т-ТЭ | потр'!$M$32="",1,0)</f>
        <v>0</v>
      </c>
    </row>
    <row r="172" spans="1:1">
      <c r="A172" s="1100">
        <f>IF('Форма 4.2.1 | Т-ТЭ | потр'!$O$32="",1,0)</f>
        <v>0</v>
      </c>
    </row>
    <row r="173" spans="1:1">
      <c r="A173" s="1100">
        <f>IF('Форма 4.2.1 | Т-ТЭ | потр'!$R$32="",1,0)</f>
        <v>0</v>
      </c>
    </row>
    <row r="174" spans="1:1">
      <c r="A174" s="1100">
        <f>IF('Форма 4.2.1 | Т-ТЭ | потр'!$T$32="",1,0)</f>
        <v>0</v>
      </c>
    </row>
    <row r="175" spans="1:1">
      <c r="A175" s="1100">
        <f>IF('Форма 4.2.1 | Т-ТЭ | потр'!$V$32="",1,0)</f>
        <v>0</v>
      </c>
    </row>
    <row r="176" spans="1:1">
      <c r="A176" s="1100">
        <f>IF('Форма 4.2.1 | Т-ТЭ | потр'!$Y$32="",1,0)</f>
        <v>0</v>
      </c>
    </row>
    <row r="177" spans="1:1">
      <c r="A177" s="1100">
        <f>IF('Форма 4.2.1 | Т-ТЭ | потр'!$AA$32="",1,0)</f>
        <v>0</v>
      </c>
    </row>
    <row r="178" spans="1:1">
      <c r="A178" s="1100">
        <f>IF('Форма 4.2.1 | Т-ТЭ | потр'!$S$32="",1,0)</f>
        <v>0</v>
      </c>
    </row>
    <row r="179" spans="1:1">
      <c r="A179" s="1100">
        <f>IF('Форма 4.2.1 | Т-ТЭ | потр'!$U$32="",1,0)</f>
        <v>0</v>
      </c>
    </row>
    <row r="180" spans="1:1">
      <c r="A180" s="1100">
        <f>IF('Форма 4.2.1 | Т-ТЭ | потр'!$Z$32="",1,0)</f>
        <v>0</v>
      </c>
    </row>
    <row r="181" spans="1:1">
      <c r="A181" s="1100">
        <f>IF('Форма 4.2.1 | Т-ТЭ | потр'!$AB$32="",1,0)</f>
        <v>0</v>
      </c>
    </row>
    <row r="182" spans="1:1">
      <c r="A182" s="1100">
        <f>IF('Форма 4.2.1 | Т-ТЭ | потр'!$O$45="",1,0)</f>
        <v>0</v>
      </c>
    </row>
    <row r="183" spans="1:1">
      <c r="A183" s="1100">
        <f>IF('Форма 4.2.1 | Т-ТЭ | потр'!$M$46="",1,0)</f>
        <v>0</v>
      </c>
    </row>
    <row r="184" spans="1:1">
      <c r="A184" s="1100">
        <f>IF('Форма 4.2.1 | Т-ТЭ | потр'!$O$46="",1,0)</f>
        <v>0</v>
      </c>
    </row>
    <row r="185" spans="1:1">
      <c r="A185" s="1100">
        <f>IF('Форма 4.2.1 | Т-ТЭ | потр'!$R$46="",1,0)</f>
        <v>0</v>
      </c>
    </row>
    <row r="186" spans="1:1">
      <c r="A186" s="1100">
        <f>IF('Форма 4.2.1 | Т-ТЭ | потр'!$T$46="",1,0)</f>
        <v>0</v>
      </c>
    </row>
    <row r="187" spans="1:1">
      <c r="A187" s="1100">
        <f>IF('Форма 4.2.1 | Т-ТЭ | потр'!$V$46="",1,0)</f>
        <v>0</v>
      </c>
    </row>
    <row r="188" spans="1:1">
      <c r="A188" s="1100">
        <f>IF('Форма 4.2.1 | Т-ТЭ | потр'!$Y$46="",1,0)</f>
        <v>0</v>
      </c>
    </row>
    <row r="189" spans="1:1">
      <c r="A189" s="1100">
        <f>IF('Форма 4.2.1 | Т-ТЭ | потр'!$AA$46="",1,0)</f>
        <v>0</v>
      </c>
    </row>
    <row r="190" spans="1:1">
      <c r="A190" s="1100">
        <f>IF('Форма 4.2.1 | Т-ТЭ | потр'!$S$46="",1,0)</f>
        <v>0</v>
      </c>
    </row>
    <row r="191" spans="1:1">
      <c r="A191" s="1100">
        <f>IF('Форма 4.2.1 | Т-ТЭ | потр'!$U$46="",1,0)</f>
        <v>0</v>
      </c>
    </row>
    <row r="192" spans="1:1">
      <c r="A192" s="1100">
        <f>IF('Форма 4.2.1 | Т-ТЭ | потр'!$Z$46="",1,0)</f>
        <v>0</v>
      </c>
    </row>
    <row r="193" spans="1:1">
      <c r="A193" s="1100">
        <f>IF('Форма 4.2.1 | Т-ТЭ | потр'!$AB$46="",1,0)</f>
        <v>0</v>
      </c>
    </row>
    <row r="194" spans="1:1">
      <c r="A194" s="1100">
        <f>IF('Форма 4.2.1 | Т-ТЭ | потр'!$O$49="",1,0)</f>
        <v>0</v>
      </c>
    </row>
    <row r="195" spans="1:1">
      <c r="A195" s="1100">
        <f>IF('Форма 4.2.1 | Т-ТЭ | потр'!$M$50="",1,0)</f>
        <v>0</v>
      </c>
    </row>
    <row r="196" spans="1:1">
      <c r="A196" s="1100">
        <f>IF('Форма 4.2.1 | Т-ТЭ | потр'!$O$50="",1,0)</f>
        <v>0</v>
      </c>
    </row>
    <row r="197" spans="1:1">
      <c r="A197" s="1100">
        <f>IF('Форма 4.2.1 | Т-ТЭ | потр'!$R$50="",1,0)</f>
        <v>0</v>
      </c>
    </row>
    <row r="198" spans="1:1">
      <c r="A198" s="1100">
        <f>IF('Форма 4.2.1 | Т-ТЭ | потр'!$T$50="",1,0)</f>
        <v>0</v>
      </c>
    </row>
    <row r="199" spans="1:1">
      <c r="A199" s="1100">
        <f>IF('Форма 4.2.1 | Т-ТЭ | потр'!$V$50="",1,0)</f>
        <v>0</v>
      </c>
    </row>
    <row r="200" spans="1:1">
      <c r="A200" s="1100">
        <f>IF('Форма 4.2.1 | Т-ТЭ | потр'!$Y$50="",1,0)</f>
        <v>0</v>
      </c>
    </row>
    <row r="201" spans="1:1">
      <c r="A201" s="1100">
        <f>IF('Форма 4.2.1 | Т-ТЭ | потр'!$AA$50="",1,0)</f>
        <v>0</v>
      </c>
    </row>
    <row r="202" spans="1:1">
      <c r="A202" s="1100">
        <f>IF('Форма 4.2.1 | Т-ТЭ | потр'!$S$50="",1,0)</f>
        <v>0</v>
      </c>
    </row>
    <row r="203" spans="1:1">
      <c r="A203" s="1100">
        <f>IF('Форма 4.2.1 | Т-ТЭ | потр'!$U$50="",1,0)</f>
        <v>0</v>
      </c>
    </row>
    <row r="204" spans="1:1">
      <c r="A204" s="1100">
        <f>IF('Форма 4.2.1 | Т-ТЭ | потр'!$Z$50="",1,0)</f>
        <v>0</v>
      </c>
    </row>
    <row r="205" spans="1:1">
      <c r="A205" s="1100">
        <f>IF('Форма 4.2.1 | Т-ТЭ | потр'!$AB$50="",1,0)</f>
        <v>0</v>
      </c>
    </row>
    <row r="206" spans="1:1">
      <c r="A206" s="1100">
        <f>IF('Форма 4.2.1 | Т-ТЭ | потр'!$O$63="",1,0)</f>
        <v>0</v>
      </c>
    </row>
    <row r="207" spans="1:1">
      <c r="A207" s="1100">
        <f>IF('Форма 4.2.1 | Т-ТЭ | потр'!$M$64="",1,0)</f>
        <v>0</v>
      </c>
    </row>
    <row r="208" spans="1:1">
      <c r="A208" s="1100">
        <f>IF('Форма 4.2.1 | Т-ТЭ | потр'!$O$64="",1,0)</f>
        <v>0</v>
      </c>
    </row>
    <row r="209" spans="1:1">
      <c r="A209" s="1100">
        <f>IF('Форма 4.2.1 | Т-ТЭ | потр'!$R$64="",1,0)</f>
        <v>0</v>
      </c>
    </row>
    <row r="210" spans="1:1">
      <c r="A210" s="1100">
        <f>IF('Форма 4.2.1 | Т-ТЭ | потр'!$T$64="",1,0)</f>
        <v>0</v>
      </c>
    </row>
    <row r="211" spans="1:1">
      <c r="A211" s="1100">
        <f>IF('Форма 4.2.1 | Т-ТЭ | потр'!$V$64="",1,0)</f>
        <v>0</v>
      </c>
    </row>
    <row r="212" spans="1:1">
      <c r="A212" s="1100">
        <f>IF('Форма 4.2.1 | Т-ТЭ | потр'!$Y$64="",1,0)</f>
        <v>0</v>
      </c>
    </row>
    <row r="213" spans="1:1">
      <c r="A213" s="1100">
        <f>IF('Форма 4.2.1 | Т-ТЭ | потр'!$AA$64="",1,0)</f>
        <v>0</v>
      </c>
    </row>
    <row r="214" spans="1:1">
      <c r="A214" s="1100">
        <f>IF('Форма 4.2.1 | Т-ТЭ | потр'!$S$64="",1,0)</f>
        <v>0</v>
      </c>
    </row>
    <row r="215" spans="1:1">
      <c r="A215" s="1100">
        <f>IF('Форма 4.2.1 | Т-ТЭ | потр'!$U$64="",1,0)</f>
        <v>0</v>
      </c>
    </row>
    <row r="216" spans="1:1">
      <c r="A216" s="1100">
        <f>IF('Форма 4.2.1 | Т-ТЭ | потр'!$Z$64="",1,0)</f>
        <v>0</v>
      </c>
    </row>
    <row r="217" spans="1:1">
      <c r="A217" s="1100">
        <f>IF('Форма 4.2.1 | Т-ТЭ | потр'!$AB$64="",1,0)</f>
        <v>0</v>
      </c>
    </row>
    <row r="218" spans="1:1">
      <c r="A218" s="1100">
        <f>IF('Форма 4.2.1 | Т-ТЭ | потр'!$O$67="",1,0)</f>
        <v>0</v>
      </c>
    </row>
    <row r="219" spans="1:1">
      <c r="A219" s="1100">
        <f>IF('Форма 4.2.1 | Т-ТЭ | потр'!$M$68="",1,0)</f>
        <v>0</v>
      </c>
    </row>
    <row r="220" spans="1:1">
      <c r="A220" s="1100">
        <f>IF('Форма 4.2.1 | Т-ТЭ | потр'!$O$68="",1,0)</f>
        <v>0</v>
      </c>
    </row>
    <row r="221" spans="1:1">
      <c r="A221" s="1100">
        <f>IF('Форма 4.2.1 | Т-ТЭ | потр'!$R$68="",1,0)</f>
        <v>0</v>
      </c>
    </row>
    <row r="222" spans="1:1">
      <c r="A222" s="1100">
        <f>IF('Форма 4.2.1 | Т-ТЭ | потр'!$T$68="",1,0)</f>
        <v>0</v>
      </c>
    </row>
    <row r="223" spans="1:1">
      <c r="A223" s="1100">
        <f>IF('Форма 4.2.1 | Т-ТЭ | потр'!$V$68="",1,0)</f>
        <v>0</v>
      </c>
    </row>
    <row r="224" spans="1:1">
      <c r="A224" s="1100">
        <f>IF('Форма 4.2.1 | Т-ТЭ | потр'!$Y$68="",1,0)</f>
        <v>0</v>
      </c>
    </row>
    <row r="225" spans="1:1">
      <c r="A225" s="1100">
        <f>IF('Форма 4.2.1 | Т-ТЭ | потр'!$AA$68="",1,0)</f>
        <v>0</v>
      </c>
    </row>
    <row r="226" spans="1:1">
      <c r="A226" s="1100">
        <f>IF('Форма 4.2.1 | Т-ТЭ | потр'!$S$68="",1,0)</f>
        <v>0</v>
      </c>
    </row>
    <row r="227" spans="1:1">
      <c r="A227" s="1100">
        <f>IF('Форма 4.2.1 | Т-ТЭ | потр'!$U$68="",1,0)</f>
        <v>0</v>
      </c>
    </row>
    <row r="228" spans="1:1">
      <c r="A228" s="1100">
        <f>IF('Форма 4.2.1 | Т-ТЭ | потр'!$Z$68="",1,0)</f>
        <v>0</v>
      </c>
    </row>
    <row r="229" spans="1:1">
      <c r="A229" s="1100">
        <f>IF('Форма 4.2.1 | Т-ТЭ | потр'!$AB$68="",1,0)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LINK">
    <tabColor indexed="47"/>
  </sheetPr>
  <dimension ref="A1:C3"/>
  <sheetViews>
    <sheetView showGridLines="0" workbookViewId="0"/>
  </sheetViews>
  <sheetFormatPr defaultRowHeight="11.25"/>
  <cols>
    <col min="1" max="16384" width="9.140625" style="1128"/>
  </cols>
  <sheetData>
    <row r="1" spans="1:3">
      <c r="A1" s="1128" t="s">
        <v>512</v>
      </c>
      <c r="B1" s="1128" t="s">
        <v>513</v>
      </c>
      <c r="C1" s="1128" t="s">
        <v>67</v>
      </c>
    </row>
    <row r="2" spans="1:3">
      <c r="A2" s="1128">
        <v>4189678</v>
      </c>
      <c r="B2" s="1128" t="s">
        <v>1060</v>
      </c>
      <c r="C2" s="1128" t="s">
        <v>1061</v>
      </c>
    </row>
    <row r="3" spans="1:3">
      <c r="A3" s="1128">
        <v>4190415</v>
      </c>
      <c r="B3" s="1128" t="s">
        <v>1062</v>
      </c>
      <c r="C3" s="1128" t="s">
        <v>1061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DS">
    <tabColor rgb="FFFFCC99"/>
  </sheetPr>
  <dimension ref="B3:B6"/>
  <sheetViews>
    <sheetView showGridLines="0" workbookViewId="0"/>
  </sheetViews>
  <sheetFormatPr defaultRowHeight="11.25"/>
  <cols>
    <col min="1" max="1" width="9.140625" style="258"/>
    <col min="2" max="2" width="66" style="258" customWidth="1"/>
    <col min="3" max="16384" width="9.140625" style="258"/>
  </cols>
  <sheetData>
    <row r="3" spans="2:2">
      <c r="B3" s="352" t="s">
        <v>1403</v>
      </c>
    </row>
    <row r="4" spans="2:2">
      <c r="B4" s="352" t="s">
        <v>1405</v>
      </c>
    </row>
    <row r="5" spans="2:2">
      <c r="B5" s="352" t="s">
        <v>1404</v>
      </c>
    </row>
    <row r="6" spans="2:2">
      <c r="B6" s="352" t="s">
        <v>516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HTTP">
    <tabColor rgb="FFFFCC99"/>
  </sheetPr>
  <dimension ref="A1"/>
  <sheetViews>
    <sheetView showGridLines="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89"/>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modSheetMain">
    <tabColor rgb="FFFFCC99"/>
  </sheetPr>
  <dimension ref="A1:E8"/>
  <sheetViews>
    <sheetView showGridLines="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T">
    <tabColor indexed="47"/>
  </sheetPr>
  <dimension ref="A1:B12"/>
  <sheetViews>
    <sheetView showGridLines="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331</v>
      </c>
    </row>
    <row r="2" spans="1:2">
      <c r="A2" s="1128">
        <v>4213775</v>
      </c>
      <c r="B2" s="1128" t="s">
        <v>611</v>
      </c>
    </row>
    <row r="3" spans="1:2">
      <c r="A3" s="1128">
        <v>4213784</v>
      </c>
      <c r="B3" s="1128" t="s">
        <v>770</v>
      </c>
    </row>
    <row r="4" spans="1:2">
      <c r="A4" s="1128">
        <v>4213781</v>
      </c>
      <c r="B4" s="1128" t="s">
        <v>769</v>
      </c>
    </row>
    <row r="5" spans="1:2">
      <c r="A5" s="1128">
        <v>4213776</v>
      </c>
      <c r="B5" s="1128" t="s">
        <v>612</v>
      </c>
    </row>
    <row r="6" spans="1:2">
      <c r="A6" s="1128">
        <v>4213777</v>
      </c>
      <c r="B6" s="1128" t="s">
        <v>613</v>
      </c>
    </row>
    <row r="7" spans="1:2">
      <c r="A7" s="1128">
        <v>4238670</v>
      </c>
      <c r="B7" s="1128" t="s">
        <v>760</v>
      </c>
    </row>
    <row r="8" spans="1:2">
      <c r="A8" s="1128">
        <v>4213778</v>
      </c>
      <c r="B8" s="1128" t="s">
        <v>614</v>
      </c>
    </row>
    <row r="9" spans="1:2">
      <c r="A9" s="1128">
        <v>4213780</v>
      </c>
      <c r="B9" s="1128" t="s">
        <v>615</v>
      </c>
    </row>
    <row r="10" spans="1:2">
      <c r="A10" s="1128">
        <v>4213779</v>
      </c>
      <c r="B10" s="1128" t="s">
        <v>618</v>
      </c>
    </row>
    <row r="11" spans="1:2">
      <c r="A11" s="1128">
        <v>4213783</v>
      </c>
      <c r="B11" s="1128" t="s">
        <v>617</v>
      </c>
    </row>
    <row r="12" spans="1:2">
      <c r="A12" s="1128">
        <v>4213782</v>
      </c>
      <c r="B12" s="1128"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1" zoomScale="80" zoomScaleNormal="80" workbookViewId="0">
      <selection activeCell="E5" sqref="E5:F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28815930</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0"/>
    </row>
    <row r="4" spans="1:12" s="370" customFormat="1" ht="6">
      <c r="A4" s="364"/>
      <c r="B4" s="365"/>
      <c r="C4" s="366"/>
      <c r="D4" s="367"/>
      <c r="E4" s="387"/>
      <c r="F4" s="388"/>
      <c r="G4" s="389"/>
      <c r="I4" s="371"/>
    </row>
    <row r="5" spans="1:12" ht="22.5">
      <c r="D5" s="24"/>
      <c r="E5" s="1149" t="s">
        <v>768</v>
      </c>
      <c r="F5" s="1150"/>
      <c r="G5" s="433"/>
      <c r="J5" s="307"/>
    </row>
    <row r="6" spans="1:12" s="370" customFormat="1" ht="6">
      <c r="A6" s="364"/>
      <c r="B6" s="365"/>
      <c r="C6" s="366"/>
      <c r="D6" s="367"/>
      <c r="E6" s="372"/>
      <c r="F6" s="373"/>
      <c r="G6" s="374"/>
      <c r="I6" s="371"/>
    </row>
    <row r="7" spans="1:12" ht="27">
      <c r="D7" s="24"/>
      <c r="E7" s="25" t="s">
        <v>52</v>
      </c>
      <c r="F7" s="326" t="s">
        <v>157</v>
      </c>
      <c r="G7" s="382"/>
    </row>
    <row r="8" spans="1:12" s="370" customFormat="1" ht="6">
      <c r="A8" s="364"/>
      <c r="B8" s="365"/>
      <c r="C8" s="366"/>
      <c r="D8" s="367"/>
      <c r="E8" s="368"/>
      <c r="F8" s="369"/>
      <c r="G8" s="367"/>
      <c r="I8" s="371"/>
    </row>
    <row r="9" spans="1:12" ht="27">
      <c r="D9" s="24"/>
      <c r="E9" s="25" t="s">
        <v>474</v>
      </c>
      <c r="F9" s="1109" t="s">
        <v>85</v>
      </c>
      <c r="G9" s="381"/>
    </row>
    <row r="10" spans="1:12" s="370" customFormat="1" ht="6">
      <c r="A10" s="375"/>
      <c r="B10" s="365"/>
      <c r="C10" s="366"/>
      <c r="D10" s="376"/>
      <c r="E10" s="372"/>
      <c r="F10" s="377"/>
      <c r="G10" s="378"/>
      <c r="I10" s="371"/>
    </row>
    <row r="11" spans="1:12" ht="27">
      <c r="A11" s="200"/>
      <c r="D11" s="24"/>
      <c r="E11" s="81" t="s">
        <v>472</v>
      </c>
      <c r="F11" s="1120" t="s">
        <v>1063</v>
      </c>
      <c r="G11" s="379"/>
    </row>
    <row r="12" spans="1:12" ht="27">
      <c r="D12" s="24"/>
      <c r="E12" s="81" t="s">
        <v>473</v>
      </c>
      <c r="F12" s="1120" t="s">
        <v>1064</v>
      </c>
      <c r="G12" s="381"/>
    </row>
    <row r="13" spans="1:12" s="370" customFormat="1" ht="6">
      <c r="A13" s="375"/>
      <c r="B13" s="365"/>
      <c r="C13" s="366"/>
      <c r="D13" s="376"/>
      <c r="E13" s="372"/>
      <c r="F13" s="377"/>
      <c r="G13" s="378"/>
      <c r="I13" s="371"/>
    </row>
    <row r="14" spans="1:12" ht="27">
      <c r="D14" s="24"/>
      <c r="E14" s="81" t="s">
        <v>369</v>
      </c>
      <c r="F14" s="327" t="s">
        <v>42</v>
      </c>
      <c r="G14" s="381"/>
    </row>
    <row r="15" spans="1:12" ht="27" hidden="1">
      <c r="D15" s="24"/>
      <c r="E15" s="81" t="s">
        <v>299</v>
      </c>
      <c r="F15" s="329" t="s">
        <v>775</v>
      </c>
      <c r="G15" s="381"/>
    </row>
    <row r="16" spans="1:12" ht="27" hidden="1">
      <c r="D16" s="24"/>
      <c r="E16" s="81" t="s">
        <v>598</v>
      </c>
      <c r="F16" s="329"/>
      <c r="G16" s="381"/>
    </row>
    <row r="17" spans="1:9" ht="19.5">
      <c r="D17" s="24"/>
      <c r="E17" s="25"/>
      <c r="F17" s="443" t="s">
        <v>606</v>
      </c>
      <c r="G17" s="21"/>
    </row>
    <row r="18" spans="1:9" ht="27">
      <c r="D18" s="24"/>
      <c r="E18" s="81" t="s">
        <v>502</v>
      </c>
      <c r="F18" s="327" t="s">
        <v>1393</v>
      </c>
      <c r="G18" s="381"/>
    </row>
    <row r="19" spans="1:9" ht="27">
      <c r="D19" s="24"/>
      <c r="E19" s="81" t="s">
        <v>595</v>
      </c>
      <c r="F19" s="328" t="s">
        <v>1394</v>
      </c>
      <c r="G19" s="381"/>
    </row>
    <row r="20" spans="1:9" ht="27">
      <c r="D20" s="24"/>
      <c r="E20" s="81" t="s">
        <v>594</v>
      </c>
      <c r="F20" s="327" t="s">
        <v>1415</v>
      </c>
      <c r="G20" s="381"/>
    </row>
    <row r="21" spans="1:9" ht="27">
      <c r="D21" s="24"/>
      <c r="E21" s="81" t="s">
        <v>501</v>
      </c>
      <c r="F21" s="327" t="s">
        <v>1395</v>
      </c>
      <c r="G21" s="381"/>
    </row>
    <row r="22" spans="1:9" ht="19.5" hidden="1">
      <c r="D22" s="24"/>
      <c r="E22" s="25"/>
      <c r="F22" s="443" t="s">
        <v>607</v>
      </c>
      <c r="G22" s="21"/>
    </row>
    <row r="23" spans="1:9" ht="27" hidden="1">
      <c r="D23" s="24"/>
      <c r="E23" s="81" t="s">
        <v>610</v>
      </c>
      <c r="F23" s="331"/>
      <c r="G23" s="381"/>
    </row>
    <row r="24" spans="1:9" ht="27" hidden="1">
      <c r="D24" s="24"/>
      <c r="E24" s="81" t="s">
        <v>609</v>
      </c>
      <c r="F24" s="329"/>
      <c r="G24" s="381"/>
    </row>
    <row r="25" spans="1:9" ht="27" hidden="1">
      <c r="D25" s="24"/>
      <c r="E25" s="81" t="s">
        <v>608</v>
      </c>
      <c r="F25" s="331"/>
      <c r="G25" s="381"/>
    </row>
    <row r="26" spans="1:9" ht="27" hidden="1">
      <c r="D26" s="24"/>
      <c r="E26" s="81" t="s">
        <v>501</v>
      </c>
      <c r="F26" s="331"/>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1084</v>
      </c>
      <c r="G29" s="380"/>
    </row>
    <row r="30" spans="1:9" ht="27" hidden="1">
      <c r="C30" s="28"/>
      <c r="D30" s="29"/>
      <c r="E30" s="52" t="s">
        <v>203</v>
      </c>
      <c r="F30" s="331"/>
      <c r="G30" s="380"/>
    </row>
    <row r="31" spans="1:9" ht="27">
      <c r="C31" s="28"/>
      <c r="D31" s="29"/>
      <c r="E31" s="30" t="s">
        <v>53</v>
      </c>
      <c r="F31" s="330" t="s">
        <v>1085</v>
      </c>
      <c r="G31" s="380"/>
    </row>
    <row r="32" spans="1:9" ht="27">
      <c r="C32" s="28"/>
      <c r="D32" s="29"/>
      <c r="E32" s="30" t="s">
        <v>54</v>
      </c>
      <c r="F32" s="330" t="s">
        <v>1086</v>
      </c>
      <c r="G32" s="380"/>
      <c r="H32" s="31"/>
    </row>
    <row r="33" spans="1:9" s="370" customFormat="1" ht="6">
      <c r="A33" s="375"/>
      <c r="B33" s="365"/>
      <c r="C33" s="366"/>
      <c r="D33" s="376"/>
      <c r="E33" s="372"/>
      <c r="F33" s="377"/>
      <c r="G33" s="378"/>
      <c r="I33" s="371"/>
    </row>
    <row r="34" spans="1:9" ht="27">
      <c r="A34" s="199"/>
      <c r="D34" s="26"/>
      <c r="E34" s="797" t="s">
        <v>722</v>
      </c>
      <c r="F34" s="1121" t="s">
        <v>725</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728</v>
      </c>
      <c r="F38" s="1109" t="s">
        <v>85</v>
      </c>
      <c r="G38" s="381"/>
      <c r="I38" s="19"/>
    </row>
    <row r="39" spans="1:9" s="370" customFormat="1" ht="6">
      <c r="A39" s="375"/>
      <c r="B39" s="365"/>
      <c r="C39" s="366"/>
      <c r="D39" s="376"/>
      <c r="E39" s="372"/>
      <c r="F39" s="377"/>
      <c r="G39" s="378"/>
      <c r="I39" s="371"/>
    </row>
    <row r="40" spans="1:9" ht="27">
      <c r="A40" s="201"/>
      <c r="B40" s="92"/>
      <c r="D40" s="33"/>
      <c r="E40" s="32" t="s">
        <v>544</v>
      </c>
      <c r="F40" s="327" t="s">
        <v>1396</v>
      </c>
      <c r="G40" s="379"/>
    </row>
    <row r="41" spans="1:9" ht="27">
      <c r="A41" s="201"/>
      <c r="B41" s="92"/>
      <c r="D41" s="33"/>
      <c r="E41" s="41" t="s">
        <v>545</v>
      </c>
      <c r="F41" s="327" t="s">
        <v>1397</v>
      </c>
      <c r="G41" s="379"/>
    </row>
    <row r="42" spans="1:9" ht="19.5">
      <c r="D42" s="24"/>
      <c r="E42" s="25"/>
      <c r="F42" s="443" t="s">
        <v>577</v>
      </c>
      <c r="G42" s="21"/>
    </row>
    <row r="43" spans="1:9" ht="27">
      <c r="A43" s="201"/>
      <c r="D43" s="21"/>
      <c r="E43" s="441" t="s">
        <v>87</v>
      </c>
      <c r="F43" s="447" t="s">
        <v>1398</v>
      </c>
      <c r="G43" s="379"/>
    </row>
    <row r="44" spans="1:9" ht="27">
      <c r="A44" s="201"/>
      <c r="B44" s="92"/>
      <c r="D44" s="33"/>
      <c r="E44" s="441" t="s">
        <v>88</v>
      </c>
      <c r="F44" s="447" t="s">
        <v>1399</v>
      </c>
      <c r="G44" s="379"/>
    </row>
    <row r="45" spans="1:9" ht="27">
      <c r="A45" s="201"/>
      <c r="B45" s="92"/>
      <c r="D45" s="33"/>
      <c r="E45" s="441" t="s">
        <v>578</v>
      </c>
      <c r="F45" s="447" t="s">
        <v>1400</v>
      </c>
      <c r="G45" s="379"/>
    </row>
    <row r="46" spans="1:9" ht="27">
      <c r="D46" s="24"/>
      <c r="E46" s="442" t="s">
        <v>579</v>
      </c>
      <c r="F46" s="447" t="s">
        <v>1401</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ED">
    <tabColor indexed="47"/>
  </sheetPr>
  <dimension ref="A1:B11"/>
  <sheetViews>
    <sheetView showGridLines="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332</v>
      </c>
    </row>
    <row r="2" spans="1:2">
      <c r="A2" s="1128">
        <v>4190064</v>
      </c>
      <c r="B2" s="1128" t="s">
        <v>1050</v>
      </c>
    </row>
    <row r="3" spans="1:2">
      <c r="A3" s="1128">
        <v>4190065</v>
      </c>
      <c r="B3" s="1128" t="s">
        <v>1051</v>
      </c>
    </row>
    <row r="4" spans="1:2">
      <c r="A4" s="1128">
        <v>4190066</v>
      </c>
      <c r="B4" s="1128" t="s">
        <v>1052</v>
      </c>
    </row>
    <row r="5" spans="1:2">
      <c r="A5" s="1128">
        <v>4190067</v>
      </c>
      <c r="B5" s="1128" t="s">
        <v>1053</v>
      </c>
    </row>
    <row r="6" spans="1:2">
      <c r="A6" s="1128">
        <v>4190068</v>
      </c>
      <c r="B6" s="1128" t="s">
        <v>1054</v>
      </c>
    </row>
    <row r="7" spans="1:2">
      <c r="A7" s="1128">
        <v>4190069</v>
      </c>
      <c r="B7" s="1128" t="s">
        <v>1055</v>
      </c>
    </row>
    <row r="8" spans="1:2">
      <c r="A8" s="1128">
        <v>4190070</v>
      </c>
      <c r="B8" s="1128" t="s">
        <v>1056</v>
      </c>
    </row>
    <row r="9" spans="1:2">
      <c r="A9" s="1128">
        <v>4190071</v>
      </c>
      <c r="B9" s="1128" t="s">
        <v>1057</v>
      </c>
    </row>
    <row r="10" spans="1:2">
      <c r="A10" s="1128">
        <v>4190072</v>
      </c>
      <c r="B10" s="1128" t="s">
        <v>1058</v>
      </c>
    </row>
    <row r="11" spans="1:2">
      <c r="A11" s="1128">
        <v>4190073</v>
      </c>
      <c r="B11" s="1128" t="s">
        <v>1059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frmReestrObj">
    <tabColor indexed="47"/>
  </sheetPr>
  <dimension ref="A1"/>
  <sheetViews>
    <sheetView showGridLines="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sheetPr codeName="AllSheetsInThisWorkbook">
    <tabColor indexed="47"/>
  </sheetPr>
  <dimension ref="A1:B241"/>
  <sheetViews>
    <sheetView showGridLines="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575</v>
      </c>
    </row>
    <row r="7" spans="1:2">
      <c r="A7" t="s">
        <v>746</v>
      </c>
      <c r="B7" t="s">
        <v>488</v>
      </c>
    </row>
    <row r="8" spans="1:2">
      <c r="A8" t="s">
        <v>747</v>
      </c>
      <c r="B8" t="s">
        <v>426</v>
      </c>
    </row>
    <row r="9" spans="1:2">
      <c r="A9" t="s">
        <v>508</v>
      </c>
      <c r="B9" t="s">
        <v>427</v>
      </c>
    </row>
    <row r="10" spans="1:2">
      <c r="A10" t="s">
        <v>418</v>
      </c>
      <c r="B10" t="s">
        <v>428</v>
      </c>
    </row>
    <row r="11" spans="1:2">
      <c r="A11" t="s">
        <v>761</v>
      </c>
      <c r="B11" t="s">
        <v>489</v>
      </c>
    </row>
    <row r="12" spans="1:2">
      <c r="A12" t="s">
        <v>762</v>
      </c>
      <c r="B12" t="s">
        <v>429</v>
      </c>
    </row>
    <row r="13" spans="1:2">
      <c r="A13" t="s">
        <v>748</v>
      </c>
      <c r="B13" t="s">
        <v>430</v>
      </c>
    </row>
    <row r="14" spans="1:2">
      <c r="A14" t="s">
        <v>749</v>
      </c>
      <c r="B14" t="s">
        <v>431</v>
      </c>
    </row>
    <row r="15" spans="1:2">
      <c r="A15" t="s">
        <v>750</v>
      </c>
      <c r="B15" t="s">
        <v>335</v>
      </c>
    </row>
    <row r="16" spans="1:2">
      <c r="A16" t="s">
        <v>751</v>
      </c>
      <c r="B16" t="s">
        <v>61</v>
      </c>
    </row>
    <row r="17" spans="1:2">
      <c r="A17" t="s">
        <v>752</v>
      </c>
      <c r="B17" t="s">
        <v>387</v>
      </c>
    </row>
    <row r="18" spans="1:2">
      <c r="A18" t="s">
        <v>753</v>
      </c>
      <c r="B18" t="s">
        <v>440</v>
      </c>
    </row>
    <row r="19" spans="1:2">
      <c r="A19" t="s">
        <v>754</v>
      </c>
      <c r="B19" t="s">
        <v>250</v>
      </c>
    </row>
    <row r="20" spans="1:2">
      <c r="A20" t="s">
        <v>755</v>
      </c>
      <c r="B20" t="s">
        <v>74</v>
      </c>
    </row>
    <row r="21" spans="1:2">
      <c r="A21" t="s">
        <v>756</v>
      </c>
      <c r="B21" t="s">
        <v>63</v>
      </c>
    </row>
    <row r="22" spans="1:2">
      <c r="A22" t="s">
        <v>757</v>
      </c>
      <c r="B22" t="s">
        <v>75</v>
      </c>
    </row>
    <row r="23" spans="1:2">
      <c r="A23" t="s">
        <v>758</v>
      </c>
      <c r="B23" t="s">
        <v>432</v>
      </c>
    </row>
    <row r="24" spans="1:2">
      <c r="A24" t="s">
        <v>759</v>
      </c>
      <c r="B24" t="s">
        <v>73</v>
      </c>
    </row>
    <row r="25" spans="1:2">
      <c r="A25" t="s">
        <v>599</v>
      </c>
      <c r="B25" t="s">
        <v>62</v>
      </c>
    </row>
    <row r="26" spans="1:2">
      <c r="A26" t="s">
        <v>600</v>
      </c>
      <c r="B26" t="s">
        <v>64</v>
      </c>
    </row>
    <row r="27" spans="1:2">
      <c r="A27" t="s">
        <v>510</v>
      </c>
      <c r="B27" t="s">
        <v>385</v>
      </c>
    </row>
    <row r="28" spans="1:2">
      <c r="A28" t="s">
        <v>420</v>
      </c>
      <c r="B28" t="s">
        <v>14</v>
      </c>
    </row>
    <row r="29" spans="1:2">
      <c r="A29" t="s">
        <v>509</v>
      </c>
      <c r="B29" t="s">
        <v>15</v>
      </c>
    </row>
    <row r="30" spans="1:2">
      <c r="A30" t="s">
        <v>419</v>
      </c>
      <c r="B30" t="s">
        <v>576</v>
      </c>
    </row>
    <row r="31" spans="1:2">
      <c r="A31" t="s">
        <v>584</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TSH_et_union_vert">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gion">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estr">
    <tabColor indexed="47"/>
  </sheetPr>
  <dimension ref="A1:A19"/>
  <sheetViews>
    <sheetView showGridLines="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frmReestr">
    <tabColor indexed="47"/>
  </sheetPr>
  <dimension ref="A1"/>
  <sheetViews>
    <sheetView showGridLines="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UpdTemplMain">
    <tabColor indexed="47"/>
  </sheetPr>
  <dimension ref="AA1:AJ1"/>
  <sheetViews>
    <sheetView showGridLines="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TSH_REESTR_ORG">
    <tabColor indexed="47"/>
  </sheetPr>
  <dimension ref="A1:J74"/>
  <sheetViews>
    <sheetView showGridLines="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1049</v>
      </c>
      <c r="B1" s="5" t="s">
        <v>1065</v>
      </c>
      <c r="C1" s="5" t="s">
        <v>1066</v>
      </c>
      <c r="D1" s="5" t="s">
        <v>1067</v>
      </c>
      <c r="E1" s="5" t="s">
        <v>1068</v>
      </c>
      <c r="F1" s="5" t="s">
        <v>1069</v>
      </c>
      <c r="G1" s="5" t="s">
        <v>1070</v>
      </c>
      <c r="H1" s="5" t="s">
        <v>1071</v>
      </c>
      <c r="I1" s="5" t="s">
        <v>1072</v>
      </c>
    </row>
    <row r="2" spans="1:10">
      <c r="A2" s="5">
        <v>1</v>
      </c>
      <c r="B2" s="5" t="s">
        <v>1073</v>
      </c>
      <c r="C2" s="5" t="s">
        <v>157</v>
      </c>
      <c r="D2" s="5" t="s">
        <v>1074</v>
      </c>
      <c r="E2" s="5" t="s">
        <v>1075</v>
      </c>
      <c r="F2" s="5" t="s">
        <v>1076</v>
      </c>
      <c r="G2" s="5" t="s">
        <v>1077</v>
      </c>
      <c r="J2" s="5" t="s">
        <v>1392</v>
      </c>
    </row>
    <row r="3" spans="1:10">
      <c r="A3" s="5">
        <v>2</v>
      </c>
      <c r="B3" s="5" t="s">
        <v>1073</v>
      </c>
      <c r="C3" s="5" t="s">
        <v>157</v>
      </c>
      <c r="D3" s="5" t="s">
        <v>1078</v>
      </c>
      <c r="E3" s="5" t="s">
        <v>1079</v>
      </c>
      <c r="F3" s="5" t="s">
        <v>1080</v>
      </c>
      <c r="G3" s="5" t="s">
        <v>1081</v>
      </c>
      <c r="H3" s="5" t="s">
        <v>1082</v>
      </c>
      <c r="J3" s="5" t="s">
        <v>1392</v>
      </c>
    </row>
    <row r="4" spans="1:10">
      <c r="A4" s="5">
        <v>3</v>
      </c>
      <c r="B4" s="5" t="s">
        <v>1073</v>
      </c>
      <c r="C4" s="5" t="s">
        <v>157</v>
      </c>
      <c r="D4" s="5" t="s">
        <v>1083</v>
      </c>
      <c r="E4" s="5" t="s">
        <v>1084</v>
      </c>
      <c r="F4" s="5" t="s">
        <v>1085</v>
      </c>
      <c r="G4" s="5" t="s">
        <v>1086</v>
      </c>
      <c r="H4" s="5" t="s">
        <v>1087</v>
      </c>
      <c r="J4" s="5" t="s">
        <v>1392</v>
      </c>
    </row>
    <row r="5" spans="1:10">
      <c r="A5" s="5">
        <v>4</v>
      </c>
      <c r="B5" s="5" t="s">
        <v>1073</v>
      </c>
      <c r="C5" s="5" t="s">
        <v>157</v>
      </c>
      <c r="D5" s="5" t="s">
        <v>1088</v>
      </c>
      <c r="E5" s="5" t="s">
        <v>1089</v>
      </c>
      <c r="F5" s="5" t="s">
        <v>1090</v>
      </c>
      <c r="G5" s="5" t="s">
        <v>1081</v>
      </c>
      <c r="H5" s="5" t="s">
        <v>1091</v>
      </c>
      <c r="J5" s="5" t="s">
        <v>1392</v>
      </c>
    </row>
    <row r="6" spans="1:10">
      <c r="A6" s="5">
        <v>5</v>
      </c>
      <c r="B6" s="5" t="s">
        <v>1073</v>
      </c>
      <c r="C6" s="5" t="s">
        <v>157</v>
      </c>
      <c r="D6" s="5" t="s">
        <v>1092</v>
      </c>
      <c r="E6" s="5" t="s">
        <v>1093</v>
      </c>
      <c r="F6" s="5" t="s">
        <v>1094</v>
      </c>
      <c r="G6" s="5" t="s">
        <v>1095</v>
      </c>
      <c r="H6" s="5" t="s">
        <v>1096</v>
      </c>
      <c r="J6" s="5" t="s">
        <v>1392</v>
      </c>
    </row>
    <row r="7" spans="1:10">
      <c r="A7" s="5">
        <v>6</v>
      </c>
      <c r="B7" s="5" t="s">
        <v>1073</v>
      </c>
      <c r="C7" s="5" t="s">
        <v>157</v>
      </c>
      <c r="D7" s="5" t="s">
        <v>1097</v>
      </c>
      <c r="E7" s="5" t="s">
        <v>1098</v>
      </c>
      <c r="F7" s="5" t="s">
        <v>1094</v>
      </c>
      <c r="G7" s="5" t="s">
        <v>1099</v>
      </c>
      <c r="J7" s="5" t="s">
        <v>1392</v>
      </c>
    </row>
    <row r="8" spans="1:10">
      <c r="A8" s="5">
        <v>7</v>
      </c>
      <c r="B8" s="5" t="s">
        <v>1073</v>
      </c>
      <c r="C8" s="5" t="s">
        <v>157</v>
      </c>
      <c r="D8" s="5" t="s">
        <v>1100</v>
      </c>
      <c r="E8" s="5" t="s">
        <v>1101</v>
      </c>
      <c r="F8" s="5" t="s">
        <v>1102</v>
      </c>
      <c r="G8" s="5" t="s">
        <v>1103</v>
      </c>
      <c r="H8" s="5" t="s">
        <v>1104</v>
      </c>
      <c r="J8" s="5" t="s">
        <v>1392</v>
      </c>
    </row>
    <row r="9" spans="1:10">
      <c r="A9" s="5">
        <v>8</v>
      </c>
      <c r="B9" s="5" t="s">
        <v>1073</v>
      </c>
      <c r="C9" s="5" t="s">
        <v>157</v>
      </c>
      <c r="D9" s="5" t="s">
        <v>1105</v>
      </c>
      <c r="E9" s="5" t="s">
        <v>1106</v>
      </c>
      <c r="F9" s="5" t="s">
        <v>1107</v>
      </c>
      <c r="G9" s="5" t="s">
        <v>1081</v>
      </c>
      <c r="H9" s="5" t="s">
        <v>1108</v>
      </c>
      <c r="J9" s="5" t="s">
        <v>1392</v>
      </c>
    </row>
    <row r="10" spans="1:10">
      <c r="A10" s="5">
        <v>9</v>
      </c>
      <c r="B10" s="5" t="s">
        <v>1073</v>
      </c>
      <c r="C10" s="5" t="s">
        <v>157</v>
      </c>
      <c r="D10" s="5" t="s">
        <v>1109</v>
      </c>
      <c r="E10" s="5" t="s">
        <v>1110</v>
      </c>
      <c r="F10" s="5" t="s">
        <v>1111</v>
      </c>
      <c r="G10" s="5" t="s">
        <v>1112</v>
      </c>
      <c r="H10" s="5" t="s">
        <v>1113</v>
      </c>
      <c r="J10" s="5" t="s">
        <v>1392</v>
      </c>
    </row>
    <row r="11" spans="1:10">
      <c r="A11" s="5">
        <v>10</v>
      </c>
      <c r="B11" s="5" t="s">
        <v>1073</v>
      </c>
      <c r="C11" s="5" t="s">
        <v>157</v>
      </c>
      <c r="D11" s="5" t="s">
        <v>1114</v>
      </c>
      <c r="E11" s="5" t="s">
        <v>1115</v>
      </c>
      <c r="F11" s="5" t="s">
        <v>1116</v>
      </c>
      <c r="G11" s="5" t="s">
        <v>1117</v>
      </c>
      <c r="H11" s="5" t="s">
        <v>1118</v>
      </c>
      <c r="J11" s="5" t="s">
        <v>1392</v>
      </c>
    </row>
    <row r="12" spans="1:10">
      <c r="A12" s="5">
        <v>11</v>
      </c>
      <c r="B12" s="5" t="s">
        <v>1073</v>
      </c>
      <c r="C12" s="5" t="s">
        <v>157</v>
      </c>
      <c r="D12" s="5" t="s">
        <v>1119</v>
      </c>
      <c r="E12" s="5" t="s">
        <v>1120</v>
      </c>
      <c r="F12" s="5" t="s">
        <v>1121</v>
      </c>
      <c r="G12" s="5" t="s">
        <v>1081</v>
      </c>
      <c r="H12" s="5" t="s">
        <v>1122</v>
      </c>
      <c r="J12" s="5" t="s">
        <v>1392</v>
      </c>
    </row>
    <row r="13" spans="1:10">
      <c r="A13" s="5">
        <v>12</v>
      </c>
      <c r="B13" s="5" t="s">
        <v>1073</v>
      </c>
      <c r="C13" s="5" t="s">
        <v>157</v>
      </c>
      <c r="D13" s="5" t="s">
        <v>1123</v>
      </c>
      <c r="E13" s="5" t="s">
        <v>1124</v>
      </c>
      <c r="F13" s="5" t="s">
        <v>1125</v>
      </c>
      <c r="G13" s="5" t="s">
        <v>1126</v>
      </c>
      <c r="H13" s="5" t="s">
        <v>1127</v>
      </c>
      <c r="J13" s="5" t="s">
        <v>1392</v>
      </c>
    </row>
    <row r="14" spans="1:10">
      <c r="A14" s="5">
        <v>13</v>
      </c>
      <c r="B14" s="5" t="s">
        <v>1073</v>
      </c>
      <c r="C14" s="5" t="s">
        <v>157</v>
      </c>
      <c r="D14" s="5" t="s">
        <v>1128</v>
      </c>
      <c r="E14" s="5" t="s">
        <v>1129</v>
      </c>
      <c r="F14" s="5" t="s">
        <v>1130</v>
      </c>
      <c r="G14" s="5" t="s">
        <v>1117</v>
      </c>
      <c r="H14" s="5" t="s">
        <v>1131</v>
      </c>
      <c r="J14" s="5" t="s">
        <v>1392</v>
      </c>
    </row>
    <row r="15" spans="1:10">
      <c r="A15" s="5">
        <v>14</v>
      </c>
      <c r="B15" s="5" t="s">
        <v>1073</v>
      </c>
      <c r="C15" s="5" t="s">
        <v>157</v>
      </c>
      <c r="D15" s="5" t="s">
        <v>1132</v>
      </c>
      <c r="E15" s="5" t="s">
        <v>1133</v>
      </c>
      <c r="F15" s="5" t="s">
        <v>1134</v>
      </c>
      <c r="G15" s="5" t="s">
        <v>1135</v>
      </c>
      <c r="H15" s="5" t="s">
        <v>1136</v>
      </c>
      <c r="J15" s="5" t="s">
        <v>1392</v>
      </c>
    </row>
    <row r="16" spans="1:10">
      <c r="A16" s="5">
        <v>15</v>
      </c>
      <c r="B16" s="5" t="s">
        <v>1073</v>
      </c>
      <c r="C16" s="5" t="s">
        <v>157</v>
      </c>
      <c r="D16" s="5" t="s">
        <v>1137</v>
      </c>
      <c r="E16" s="5" t="s">
        <v>1138</v>
      </c>
      <c r="F16" s="5" t="s">
        <v>1139</v>
      </c>
      <c r="G16" s="5" t="s">
        <v>1140</v>
      </c>
      <c r="H16" s="5" t="s">
        <v>1141</v>
      </c>
      <c r="J16" s="5" t="s">
        <v>1392</v>
      </c>
    </row>
    <row r="17" spans="1:10">
      <c r="A17" s="5">
        <v>16</v>
      </c>
      <c r="B17" s="5" t="s">
        <v>1073</v>
      </c>
      <c r="C17" s="5" t="s">
        <v>157</v>
      </c>
      <c r="D17" s="5" t="s">
        <v>1142</v>
      </c>
      <c r="E17" s="5" t="s">
        <v>1143</v>
      </c>
      <c r="F17" s="5" t="s">
        <v>1144</v>
      </c>
      <c r="G17" s="5" t="s">
        <v>1081</v>
      </c>
      <c r="H17" s="5" t="s">
        <v>1145</v>
      </c>
      <c r="J17" s="5" t="s">
        <v>1392</v>
      </c>
    </row>
    <row r="18" spans="1:10">
      <c r="A18" s="5">
        <v>17</v>
      </c>
      <c r="B18" s="5" t="s">
        <v>1073</v>
      </c>
      <c r="C18" s="5" t="s">
        <v>157</v>
      </c>
      <c r="D18" s="5" t="s">
        <v>1146</v>
      </c>
      <c r="E18" s="5" t="s">
        <v>1147</v>
      </c>
      <c r="F18" s="5" t="s">
        <v>1148</v>
      </c>
      <c r="G18" s="5" t="s">
        <v>1149</v>
      </c>
      <c r="H18" s="5" t="s">
        <v>1150</v>
      </c>
      <c r="J18" s="5" t="s">
        <v>1392</v>
      </c>
    </row>
    <row r="19" spans="1:10">
      <c r="A19" s="5">
        <v>18</v>
      </c>
      <c r="B19" s="5" t="s">
        <v>1073</v>
      </c>
      <c r="C19" s="5" t="s">
        <v>157</v>
      </c>
      <c r="D19" s="5" t="s">
        <v>1151</v>
      </c>
      <c r="E19" s="5" t="s">
        <v>1152</v>
      </c>
      <c r="F19" s="5" t="s">
        <v>1153</v>
      </c>
      <c r="G19" s="5" t="s">
        <v>1154</v>
      </c>
      <c r="H19" s="5" t="s">
        <v>1155</v>
      </c>
      <c r="J19" s="5" t="s">
        <v>1392</v>
      </c>
    </row>
    <row r="20" spans="1:10">
      <c r="A20" s="5">
        <v>19</v>
      </c>
      <c r="B20" s="5" t="s">
        <v>1073</v>
      </c>
      <c r="C20" s="5" t="s">
        <v>157</v>
      </c>
      <c r="D20" s="5" t="s">
        <v>1156</v>
      </c>
      <c r="E20" s="5" t="s">
        <v>1157</v>
      </c>
      <c r="F20" s="5" t="s">
        <v>1158</v>
      </c>
      <c r="G20" s="5" t="s">
        <v>1159</v>
      </c>
      <c r="H20" s="5" t="s">
        <v>1160</v>
      </c>
      <c r="J20" s="5" t="s">
        <v>1392</v>
      </c>
    </row>
    <row r="21" spans="1:10">
      <c r="A21" s="5">
        <v>20</v>
      </c>
      <c r="B21" s="5" t="s">
        <v>1073</v>
      </c>
      <c r="C21" s="5" t="s">
        <v>157</v>
      </c>
      <c r="D21" s="5" t="s">
        <v>1161</v>
      </c>
      <c r="E21" s="5" t="s">
        <v>1162</v>
      </c>
      <c r="F21" s="5" t="s">
        <v>1163</v>
      </c>
      <c r="G21" s="5" t="s">
        <v>1164</v>
      </c>
      <c r="H21" s="5" t="s">
        <v>1165</v>
      </c>
      <c r="J21" s="5" t="s">
        <v>1392</v>
      </c>
    </row>
    <row r="22" spans="1:10">
      <c r="A22" s="5">
        <v>21</v>
      </c>
      <c r="B22" s="5" t="s">
        <v>1073</v>
      </c>
      <c r="C22" s="5" t="s">
        <v>157</v>
      </c>
      <c r="D22" s="5" t="s">
        <v>1166</v>
      </c>
      <c r="E22" s="5" t="s">
        <v>1167</v>
      </c>
      <c r="F22" s="5" t="s">
        <v>1168</v>
      </c>
      <c r="G22" s="5" t="s">
        <v>1169</v>
      </c>
      <c r="H22" s="5" t="s">
        <v>1170</v>
      </c>
      <c r="J22" s="5" t="s">
        <v>1392</v>
      </c>
    </row>
    <row r="23" spans="1:10">
      <c r="A23" s="5">
        <v>22</v>
      </c>
      <c r="B23" s="5" t="s">
        <v>1073</v>
      </c>
      <c r="C23" s="5" t="s">
        <v>157</v>
      </c>
      <c r="D23" s="5" t="s">
        <v>1171</v>
      </c>
      <c r="E23" s="5" t="s">
        <v>1172</v>
      </c>
      <c r="F23" s="5" t="s">
        <v>1173</v>
      </c>
      <c r="G23" s="5" t="s">
        <v>1174</v>
      </c>
      <c r="H23" s="5" t="s">
        <v>1175</v>
      </c>
      <c r="J23" s="5" t="s">
        <v>1392</v>
      </c>
    </row>
    <row r="24" spans="1:10">
      <c r="A24" s="5">
        <v>23</v>
      </c>
      <c r="B24" s="5" t="s">
        <v>1073</v>
      </c>
      <c r="C24" s="5" t="s">
        <v>157</v>
      </c>
      <c r="D24" s="5" t="s">
        <v>1176</v>
      </c>
      <c r="E24" s="5" t="s">
        <v>1177</v>
      </c>
      <c r="F24" s="5" t="s">
        <v>1178</v>
      </c>
      <c r="G24" s="5" t="s">
        <v>1179</v>
      </c>
      <c r="H24" s="5" t="s">
        <v>1170</v>
      </c>
      <c r="J24" s="5" t="s">
        <v>1392</v>
      </c>
    </row>
    <row r="25" spans="1:10">
      <c r="A25" s="5">
        <v>24</v>
      </c>
      <c r="B25" s="5" t="s">
        <v>1073</v>
      </c>
      <c r="C25" s="5" t="s">
        <v>157</v>
      </c>
      <c r="D25" s="5" t="s">
        <v>1180</v>
      </c>
      <c r="E25" s="5" t="s">
        <v>1181</v>
      </c>
      <c r="F25" s="5" t="s">
        <v>1182</v>
      </c>
      <c r="G25" s="5" t="s">
        <v>1174</v>
      </c>
      <c r="H25" s="5" t="s">
        <v>1183</v>
      </c>
      <c r="J25" s="5" t="s">
        <v>1392</v>
      </c>
    </row>
    <row r="26" spans="1:10">
      <c r="A26" s="5">
        <v>25</v>
      </c>
      <c r="B26" s="5" t="s">
        <v>1073</v>
      </c>
      <c r="C26" s="5" t="s">
        <v>157</v>
      </c>
      <c r="D26" s="5" t="s">
        <v>1184</v>
      </c>
      <c r="E26" s="5" t="s">
        <v>1185</v>
      </c>
      <c r="F26" s="5" t="s">
        <v>1186</v>
      </c>
      <c r="G26" s="5" t="s">
        <v>1174</v>
      </c>
      <c r="H26" s="5" t="s">
        <v>1187</v>
      </c>
      <c r="J26" s="5" t="s">
        <v>1392</v>
      </c>
    </row>
    <row r="27" spans="1:10">
      <c r="A27" s="5">
        <v>26</v>
      </c>
      <c r="B27" s="5" t="s">
        <v>1073</v>
      </c>
      <c r="C27" s="5" t="s">
        <v>157</v>
      </c>
      <c r="D27" s="5" t="s">
        <v>1188</v>
      </c>
      <c r="E27" s="5" t="s">
        <v>1189</v>
      </c>
      <c r="F27" s="5" t="s">
        <v>1190</v>
      </c>
      <c r="G27" s="5" t="s">
        <v>1191</v>
      </c>
      <c r="H27" s="5" t="s">
        <v>1192</v>
      </c>
      <c r="J27" s="5" t="s">
        <v>1392</v>
      </c>
    </row>
    <row r="28" spans="1:10">
      <c r="A28" s="5">
        <v>27</v>
      </c>
      <c r="B28" s="5" t="s">
        <v>1073</v>
      </c>
      <c r="C28" s="5" t="s">
        <v>157</v>
      </c>
      <c r="D28" s="5" t="s">
        <v>1193</v>
      </c>
      <c r="E28" s="5" t="s">
        <v>1194</v>
      </c>
      <c r="F28" s="5" t="s">
        <v>1195</v>
      </c>
      <c r="G28" s="5" t="s">
        <v>1081</v>
      </c>
      <c r="H28" s="5" t="s">
        <v>1196</v>
      </c>
      <c r="J28" s="5" t="s">
        <v>1392</v>
      </c>
    </row>
    <row r="29" spans="1:10">
      <c r="A29" s="5">
        <v>28</v>
      </c>
      <c r="B29" s="5" t="s">
        <v>1073</v>
      </c>
      <c r="C29" s="5" t="s">
        <v>157</v>
      </c>
      <c r="D29" s="5" t="s">
        <v>1197</v>
      </c>
      <c r="E29" s="5" t="s">
        <v>1198</v>
      </c>
      <c r="F29" s="5" t="s">
        <v>1199</v>
      </c>
      <c r="G29" s="5" t="s">
        <v>1200</v>
      </c>
      <c r="H29" s="5" t="s">
        <v>1201</v>
      </c>
      <c r="J29" s="5" t="s">
        <v>1392</v>
      </c>
    </row>
    <row r="30" spans="1:10">
      <c r="A30" s="5">
        <v>29</v>
      </c>
      <c r="B30" s="5" t="s">
        <v>1073</v>
      </c>
      <c r="C30" s="5" t="s">
        <v>157</v>
      </c>
      <c r="D30" s="5" t="s">
        <v>1202</v>
      </c>
      <c r="E30" s="5" t="s">
        <v>1203</v>
      </c>
      <c r="F30" s="5" t="s">
        <v>1204</v>
      </c>
      <c r="G30" s="5" t="s">
        <v>1205</v>
      </c>
      <c r="H30" s="5" t="s">
        <v>1206</v>
      </c>
      <c r="J30" s="5" t="s">
        <v>1392</v>
      </c>
    </row>
    <row r="31" spans="1:10">
      <c r="A31" s="5">
        <v>30</v>
      </c>
      <c r="B31" s="5" t="s">
        <v>1073</v>
      </c>
      <c r="C31" s="5" t="s">
        <v>157</v>
      </c>
      <c r="D31" s="5" t="s">
        <v>1207</v>
      </c>
      <c r="E31" s="5" t="s">
        <v>1208</v>
      </c>
      <c r="F31" s="5" t="s">
        <v>1209</v>
      </c>
      <c r="G31" s="5" t="s">
        <v>1191</v>
      </c>
      <c r="H31" s="5" t="s">
        <v>1210</v>
      </c>
      <c r="J31" s="5" t="s">
        <v>1392</v>
      </c>
    </row>
    <row r="32" spans="1:10">
      <c r="A32" s="5">
        <v>31</v>
      </c>
      <c r="B32" s="5" t="s">
        <v>1073</v>
      </c>
      <c r="C32" s="5" t="s">
        <v>157</v>
      </c>
      <c r="D32" s="5" t="s">
        <v>1211</v>
      </c>
      <c r="E32" s="5" t="s">
        <v>1212</v>
      </c>
      <c r="F32" s="5" t="s">
        <v>1213</v>
      </c>
      <c r="G32" s="5" t="s">
        <v>1135</v>
      </c>
      <c r="H32" s="5" t="s">
        <v>1214</v>
      </c>
      <c r="J32" s="5" t="s">
        <v>1392</v>
      </c>
    </row>
    <row r="33" spans="1:10">
      <c r="A33" s="5">
        <v>32</v>
      </c>
      <c r="B33" s="5" t="s">
        <v>1073</v>
      </c>
      <c r="C33" s="5" t="s">
        <v>157</v>
      </c>
      <c r="D33" s="5" t="s">
        <v>1215</v>
      </c>
      <c r="E33" s="5" t="s">
        <v>1216</v>
      </c>
      <c r="F33" s="5" t="s">
        <v>1217</v>
      </c>
      <c r="G33" s="5" t="s">
        <v>1117</v>
      </c>
      <c r="H33" s="5" t="s">
        <v>1218</v>
      </c>
      <c r="J33" s="5" t="s">
        <v>1392</v>
      </c>
    </row>
    <row r="34" spans="1:10">
      <c r="A34" s="5">
        <v>33</v>
      </c>
      <c r="B34" s="5" t="s">
        <v>1073</v>
      </c>
      <c r="C34" s="5" t="s">
        <v>157</v>
      </c>
      <c r="D34" s="5" t="s">
        <v>1219</v>
      </c>
      <c r="E34" s="5" t="s">
        <v>1220</v>
      </c>
      <c r="F34" s="5" t="s">
        <v>1221</v>
      </c>
      <c r="G34" s="5" t="s">
        <v>1222</v>
      </c>
      <c r="H34" s="5" t="s">
        <v>1223</v>
      </c>
      <c r="J34" s="5" t="s">
        <v>1392</v>
      </c>
    </row>
    <row r="35" spans="1:10">
      <c r="A35" s="5">
        <v>34</v>
      </c>
      <c r="B35" s="5" t="s">
        <v>1073</v>
      </c>
      <c r="C35" s="5" t="s">
        <v>157</v>
      </c>
      <c r="D35" s="5" t="s">
        <v>1224</v>
      </c>
      <c r="E35" s="5" t="s">
        <v>1225</v>
      </c>
      <c r="F35" s="5" t="s">
        <v>1226</v>
      </c>
      <c r="G35" s="5" t="s">
        <v>1227</v>
      </c>
      <c r="H35" s="5" t="s">
        <v>1228</v>
      </c>
      <c r="J35" s="5" t="s">
        <v>1392</v>
      </c>
    </row>
    <row r="36" spans="1:10">
      <c r="A36" s="5">
        <v>35</v>
      </c>
      <c r="B36" s="5" t="s">
        <v>1073</v>
      </c>
      <c r="C36" s="5" t="s">
        <v>157</v>
      </c>
      <c r="D36" s="5" t="s">
        <v>1229</v>
      </c>
      <c r="E36" s="5" t="s">
        <v>1230</v>
      </c>
      <c r="F36" s="5" t="s">
        <v>1231</v>
      </c>
      <c r="G36" s="5" t="s">
        <v>1232</v>
      </c>
      <c r="H36" s="5" t="s">
        <v>1233</v>
      </c>
      <c r="J36" s="5" t="s">
        <v>1392</v>
      </c>
    </row>
    <row r="37" spans="1:10">
      <c r="A37" s="5">
        <v>36</v>
      </c>
      <c r="B37" s="5" t="s">
        <v>1073</v>
      </c>
      <c r="C37" s="5" t="s">
        <v>157</v>
      </c>
      <c r="D37" s="5" t="s">
        <v>1234</v>
      </c>
      <c r="E37" s="5" t="s">
        <v>1235</v>
      </c>
      <c r="F37" s="5" t="s">
        <v>1236</v>
      </c>
      <c r="G37" s="5" t="s">
        <v>1237</v>
      </c>
      <c r="H37" s="5" t="s">
        <v>1238</v>
      </c>
      <c r="J37" s="5" t="s">
        <v>1392</v>
      </c>
    </row>
    <row r="38" spans="1:10">
      <c r="A38" s="5">
        <v>37</v>
      </c>
      <c r="B38" s="5" t="s">
        <v>1073</v>
      </c>
      <c r="C38" s="5" t="s">
        <v>157</v>
      </c>
      <c r="D38" s="5" t="s">
        <v>1239</v>
      </c>
      <c r="E38" s="5" t="s">
        <v>1240</v>
      </c>
      <c r="F38" s="5" t="s">
        <v>1241</v>
      </c>
      <c r="G38" s="5" t="s">
        <v>1242</v>
      </c>
      <c r="H38" s="5" t="s">
        <v>1243</v>
      </c>
      <c r="J38" s="5" t="s">
        <v>1392</v>
      </c>
    </row>
    <row r="39" spans="1:10">
      <c r="A39" s="5">
        <v>38</v>
      </c>
      <c r="B39" s="5" t="s">
        <v>1073</v>
      </c>
      <c r="C39" s="5" t="s">
        <v>157</v>
      </c>
      <c r="D39" s="5" t="s">
        <v>1244</v>
      </c>
      <c r="E39" s="5" t="s">
        <v>1245</v>
      </c>
      <c r="F39" s="5" t="s">
        <v>1246</v>
      </c>
      <c r="G39" s="5" t="s">
        <v>1112</v>
      </c>
      <c r="H39" s="5" t="s">
        <v>1247</v>
      </c>
      <c r="J39" s="5" t="s">
        <v>1392</v>
      </c>
    </row>
    <row r="40" spans="1:10">
      <c r="A40" s="5">
        <v>39</v>
      </c>
      <c r="B40" s="5" t="s">
        <v>1073</v>
      </c>
      <c r="C40" s="5" t="s">
        <v>157</v>
      </c>
      <c r="D40" s="5" t="s">
        <v>1248</v>
      </c>
      <c r="E40" s="5" t="s">
        <v>1249</v>
      </c>
      <c r="F40" s="5" t="s">
        <v>1250</v>
      </c>
      <c r="G40" s="5" t="s">
        <v>1251</v>
      </c>
      <c r="H40" s="5" t="s">
        <v>1252</v>
      </c>
      <c r="J40" s="5" t="s">
        <v>1392</v>
      </c>
    </row>
    <row r="41" spans="1:10">
      <c r="A41" s="5">
        <v>40</v>
      </c>
      <c r="B41" s="5" t="s">
        <v>1073</v>
      </c>
      <c r="C41" s="5" t="s">
        <v>157</v>
      </c>
      <c r="D41" s="5" t="s">
        <v>1253</v>
      </c>
      <c r="E41" s="5" t="s">
        <v>1254</v>
      </c>
      <c r="F41" s="5" t="s">
        <v>1255</v>
      </c>
      <c r="G41" s="5" t="s">
        <v>1256</v>
      </c>
      <c r="H41" s="5" t="s">
        <v>1257</v>
      </c>
      <c r="J41" s="5" t="s">
        <v>1392</v>
      </c>
    </row>
    <row r="42" spans="1:10">
      <c r="A42" s="5">
        <v>41</v>
      </c>
      <c r="B42" s="5" t="s">
        <v>1073</v>
      </c>
      <c r="C42" s="5" t="s">
        <v>157</v>
      </c>
      <c r="D42" s="5" t="s">
        <v>1258</v>
      </c>
      <c r="E42" s="5" t="s">
        <v>1259</v>
      </c>
      <c r="F42" s="5" t="s">
        <v>1260</v>
      </c>
      <c r="G42" s="5" t="s">
        <v>1261</v>
      </c>
      <c r="H42" s="5" t="s">
        <v>1262</v>
      </c>
      <c r="J42" s="5" t="s">
        <v>1392</v>
      </c>
    </row>
    <row r="43" spans="1:10">
      <c r="A43" s="5">
        <v>42</v>
      </c>
      <c r="B43" s="5" t="s">
        <v>1073</v>
      </c>
      <c r="C43" s="5" t="s">
        <v>157</v>
      </c>
      <c r="D43" s="5" t="s">
        <v>1263</v>
      </c>
      <c r="E43" s="5" t="s">
        <v>1264</v>
      </c>
      <c r="F43" s="5" t="s">
        <v>1265</v>
      </c>
      <c r="G43" s="5" t="s">
        <v>1154</v>
      </c>
      <c r="H43" s="5" t="s">
        <v>1266</v>
      </c>
      <c r="J43" s="5" t="s">
        <v>1392</v>
      </c>
    </row>
    <row r="44" spans="1:10">
      <c r="A44" s="5">
        <v>43</v>
      </c>
      <c r="B44" s="5" t="s">
        <v>1073</v>
      </c>
      <c r="C44" s="5" t="s">
        <v>157</v>
      </c>
      <c r="D44" s="5" t="s">
        <v>1267</v>
      </c>
      <c r="E44" s="5" t="s">
        <v>1268</v>
      </c>
      <c r="F44" s="5" t="s">
        <v>1269</v>
      </c>
      <c r="G44" s="5" t="s">
        <v>1126</v>
      </c>
      <c r="H44" s="5" t="s">
        <v>1270</v>
      </c>
      <c r="J44" s="5" t="s">
        <v>1392</v>
      </c>
    </row>
    <row r="45" spans="1:10">
      <c r="A45" s="5">
        <v>44</v>
      </c>
      <c r="B45" s="5" t="s">
        <v>1073</v>
      </c>
      <c r="C45" s="5" t="s">
        <v>157</v>
      </c>
      <c r="D45" s="5" t="s">
        <v>1271</v>
      </c>
      <c r="E45" s="5" t="s">
        <v>1272</v>
      </c>
      <c r="F45" s="5" t="s">
        <v>1273</v>
      </c>
      <c r="G45" s="5" t="s">
        <v>1117</v>
      </c>
      <c r="H45" s="5" t="s">
        <v>1218</v>
      </c>
      <c r="J45" s="5" t="s">
        <v>1392</v>
      </c>
    </row>
    <row r="46" spans="1:10">
      <c r="A46" s="5">
        <v>45</v>
      </c>
      <c r="B46" s="5" t="s">
        <v>1073</v>
      </c>
      <c r="C46" s="5" t="s">
        <v>157</v>
      </c>
      <c r="D46" s="5" t="s">
        <v>1274</v>
      </c>
      <c r="E46" s="5" t="s">
        <v>1275</v>
      </c>
      <c r="F46" s="5" t="s">
        <v>1276</v>
      </c>
      <c r="G46" s="5" t="s">
        <v>1242</v>
      </c>
      <c r="H46" s="5" t="s">
        <v>1277</v>
      </c>
      <c r="J46" s="5" t="s">
        <v>1392</v>
      </c>
    </row>
    <row r="47" spans="1:10">
      <c r="A47" s="5">
        <v>46</v>
      </c>
      <c r="B47" s="5" t="s">
        <v>1073</v>
      </c>
      <c r="C47" s="5" t="s">
        <v>157</v>
      </c>
      <c r="D47" s="5" t="s">
        <v>1278</v>
      </c>
      <c r="E47" s="5" t="s">
        <v>1279</v>
      </c>
      <c r="F47" s="5" t="s">
        <v>1280</v>
      </c>
      <c r="G47" s="5" t="s">
        <v>1242</v>
      </c>
      <c r="H47" s="5" t="s">
        <v>1281</v>
      </c>
      <c r="J47" s="5" t="s">
        <v>1392</v>
      </c>
    </row>
    <row r="48" spans="1:10">
      <c r="A48" s="5">
        <v>47</v>
      </c>
      <c r="B48" s="5" t="s">
        <v>1073</v>
      </c>
      <c r="C48" s="5" t="s">
        <v>157</v>
      </c>
      <c r="D48" s="5" t="s">
        <v>1282</v>
      </c>
      <c r="E48" s="5" t="s">
        <v>1283</v>
      </c>
      <c r="F48" s="5" t="s">
        <v>1284</v>
      </c>
      <c r="G48" s="5" t="s">
        <v>1285</v>
      </c>
      <c r="H48" s="5" t="s">
        <v>1286</v>
      </c>
      <c r="J48" s="5" t="s">
        <v>1392</v>
      </c>
    </row>
    <row r="49" spans="1:10">
      <c r="A49" s="5">
        <v>48</v>
      </c>
      <c r="B49" s="5" t="s">
        <v>1073</v>
      </c>
      <c r="C49" s="5" t="s">
        <v>157</v>
      </c>
      <c r="D49" s="5" t="s">
        <v>1287</v>
      </c>
      <c r="E49" s="5" t="s">
        <v>1288</v>
      </c>
      <c r="F49" s="5" t="s">
        <v>1289</v>
      </c>
      <c r="G49" s="5" t="s">
        <v>1081</v>
      </c>
      <c r="H49" s="5" t="s">
        <v>1290</v>
      </c>
      <c r="J49" s="5" t="s">
        <v>1392</v>
      </c>
    </row>
    <row r="50" spans="1:10">
      <c r="A50" s="5">
        <v>49</v>
      </c>
      <c r="B50" s="5" t="s">
        <v>1073</v>
      </c>
      <c r="C50" s="5" t="s">
        <v>157</v>
      </c>
      <c r="D50" s="5" t="s">
        <v>1291</v>
      </c>
      <c r="E50" s="5" t="s">
        <v>1292</v>
      </c>
      <c r="F50" s="5" t="s">
        <v>1293</v>
      </c>
      <c r="G50" s="5" t="s">
        <v>1294</v>
      </c>
      <c r="H50" s="5" t="s">
        <v>1295</v>
      </c>
      <c r="J50" s="5" t="s">
        <v>1392</v>
      </c>
    </row>
    <row r="51" spans="1:10">
      <c r="A51" s="5">
        <v>50</v>
      </c>
      <c r="B51" s="5" t="s">
        <v>1073</v>
      </c>
      <c r="C51" s="5" t="s">
        <v>157</v>
      </c>
      <c r="D51" s="5" t="s">
        <v>1296</v>
      </c>
      <c r="E51" s="5" t="s">
        <v>1297</v>
      </c>
      <c r="F51" s="5" t="s">
        <v>1293</v>
      </c>
      <c r="G51" s="5" t="s">
        <v>1126</v>
      </c>
      <c r="H51" s="5" t="s">
        <v>1298</v>
      </c>
      <c r="J51" s="5" t="s">
        <v>1392</v>
      </c>
    </row>
    <row r="52" spans="1:10">
      <c r="A52" s="5">
        <v>51</v>
      </c>
      <c r="B52" s="5" t="s">
        <v>1073</v>
      </c>
      <c r="C52" s="5" t="s">
        <v>157</v>
      </c>
      <c r="D52" s="5" t="s">
        <v>1299</v>
      </c>
      <c r="E52" s="5" t="s">
        <v>1300</v>
      </c>
      <c r="F52" s="5" t="s">
        <v>1301</v>
      </c>
      <c r="G52" s="5" t="s">
        <v>1140</v>
      </c>
      <c r="H52" s="5" t="s">
        <v>1302</v>
      </c>
      <c r="J52" s="5" t="s">
        <v>1392</v>
      </c>
    </row>
    <row r="53" spans="1:10">
      <c r="A53" s="5">
        <v>52</v>
      </c>
      <c r="B53" s="5" t="s">
        <v>1073</v>
      </c>
      <c r="C53" s="5" t="s">
        <v>157</v>
      </c>
      <c r="D53" s="5" t="s">
        <v>1303</v>
      </c>
      <c r="E53" s="5" t="s">
        <v>1304</v>
      </c>
      <c r="F53" s="5" t="s">
        <v>1305</v>
      </c>
      <c r="G53" s="5" t="s">
        <v>1140</v>
      </c>
      <c r="H53" s="5" t="s">
        <v>1306</v>
      </c>
      <c r="J53" s="5" t="s">
        <v>1392</v>
      </c>
    </row>
    <row r="54" spans="1:10">
      <c r="A54" s="5">
        <v>53</v>
      </c>
      <c r="B54" s="5" t="s">
        <v>1073</v>
      </c>
      <c r="C54" s="5" t="s">
        <v>157</v>
      </c>
      <c r="D54" s="5" t="s">
        <v>1307</v>
      </c>
      <c r="E54" s="5" t="s">
        <v>1308</v>
      </c>
      <c r="F54" s="5" t="s">
        <v>1309</v>
      </c>
      <c r="G54" s="5" t="s">
        <v>1149</v>
      </c>
      <c r="H54" s="5" t="s">
        <v>1310</v>
      </c>
      <c r="J54" s="5" t="s">
        <v>1392</v>
      </c>
    </row>
    <row r="55" spans="1:10">
      <c r="A55" s="5">
        <v>54</v>
      </c>
      <c r="B55" s="5" t="s">
        <v>1073</v>
      </c>
      <c r="C55" s="5" t="s">
        <v>157</v>
      </c>
      <c r="D55" s="5" t="s">
        <v>1311</v>
      </c>
      <c r="E55" s="5" t="s">
        <v>1312</v>
      </c>
      <c r="F55" s="5" t="s">
        <v>1313</v>
      </c>
      <c r="G55" s="5" t="s">
        <v>1126</v>
      </c>
      <c r="H55" s="5" t="s">
        <v>1314</v>
      </c>
      <c r="J55" s="5" t="s">
        <v>1392</v>
      </c>
    </row>
    <row r="56" spans="1:10">
      <c r="A56" s="5">
        <v>55</v>
      </c>
      <c r="B56" s="5" t="s">
        <v>1073</v>
      </c>
      <c r="C56" s="5" t="s">
        <v>157</v>
      </c>
      <c r="D56" s="5" t="s">
        <v>1315</v>
      </c>
      <c r="E56" s="5" t="s">
        <v>1316</v>
      </c>
      <c r="F56" s="5" t="s">
        <v>1317</v>
      </c>
      <c r="G56" s="5" t="s">
        <v>1081</v>
      </c>
      <c r="H56" s="5" t="s">
        <v>1318</v>
      </c>
      <c r="J56" s="5" t="s">
        <v>1392</v>
      </c>
    </row>
    <row r="57" spans="1:10">
      <c r="A57" s="5">
        <v>56</v>
      </c>
      <c r="B57" s="5" t="s">
        <v>1073</v>
      </c>
      <c r="C57" s="5" t="s">
        <v>157</v>
      </c>
      <c r="D57" s="5" t="s">
        <v>1319</v>
      </c>
      <c r="E57" s="5" t="s">
        <v>1320</v>
      </c>
      <c r="F57" s="5" t="s">
        <v>1321</v>
      </c>
      <c r="G57" s="5" t="s">
        <v>1135</v>
      </c>
      <c r="H57" s="5" t="s">
        <v>1322</v>
      </c>
      <c r="J57" s="5" t="s">
        <v>1392</v>
      </c>
    </row>
    <row r="58" spans="1:10">
      <c r="A58" s="5">
        <v>57</v>
      </c>
      <c r="B58" s="5" t="s">
        <v>1073</v>
      </c>
      <c r="C58" s="5" t="s">
        <v>157</v>
      </c>
      <c r="D58" s="5" t="s">
        <v>1323</v>
      </c>
      <c r="E58" s="5" t="s">
        <v>1324</v>
      </c>
      <c r="F58" s="5" t="s">
        <v>1325</v>
      </c>
      <c r="G58" s="5" t="s">
        <v>1126</v>
      </c>
      <c r="H58" s="5" t="s">
        <v>1326</v>
      </c>
      <c r="J58" s="5" t="s">
        <v>1392</v>
      </c>
    </row>
    <row r="59" spans="1:10">
      <c r="A59" s="5">
        <v>58</v>
      </c>
      <c r="B59" s="5" t="s">
        <v>1073</v>
      </c>
      <c r="C59" s="5" t="s">
        <v>157</v>
      </c>
      <c r="D59" s="5" t="s">
        <v>1327</v>
      </c>
      <c r="E59" s="5" t="s">
        <v>1328</v>
      </c>
      <c r="F59" s="5" t="s">
        <v>1329</v>
      </c>
      <c r="G59" s="5" t="s">
        <v>1126</v>
      </c>
      <c r="H59" s="5" t="s">
        <v>1330</v>
      </c>
      <c r="J59" s="5" t="s">
        <v>1392</v>
      </c>
    </row>
    <row r="60" spans="1:10">
      <c r="A60" s="5">
        <v>59</v>
      </c>
      <c r="B60" s="5" t="s">
        <v>1073</v>
      </c>
      <c r="C60" s="5" t="s">
        <v>157</v>
      </c>
      <c r="D60" s="5" t="s">
        <v>1331</v>
      </c>
      <c r="E60" s="5" t="s">
        <v>1332</v>
      </c>
      <c r="F60" s="5" t="s">
        <v>1333</v>
      </c>
      <c r="G60" s="5" t="s">
        <v>1112</v>
      </c>
      <c r="H60" s="5" t="s">
        <v>1334</v>
      </c>
      <c r="J60" s="5" t="s">
        <v>1392</v>
      </c>
    </row>
    <row r="61" spans="1:10">
      <c r="A61" s="5">
        <v>60</v>
      </c>
      <c r="B61" s="5" t="s">
        <v>1073</v>
      </c>
      <c r="C61" s="5" t="s">
        <v>157</v>
      </c>
      <c r="D61" s="5" t="s">
        <v>1335</v>
      </c>
      <c r="E61" s="5" t="s">
        <v>1336</v>
      </c>
      <c r="F61" s="5" t="s">
        <v>1337</v>
      </c>
      <c r="G61" s="5" t="s">
        <v>1081</v>
      </c>
      <c r="H61" s="5" t="s">
        <v>1338</v>
      </c>
      <c r="J61" s="5" t="s">
        <v>1392</v>
      </c>
    </row>
    <row r="62" spans="1:10">
      <c r="A62" s="5">
        <v>61</v>
      </c>
      <c r="B62" s="5" t="s">
        <v>1073</v>
      </c>
      <c r="C62" s="5" t="s">
        <v>157</v>
      </c>
      <c r="D62" s="5" t="s">
        <v>1339</v>
      </c>
      <c r="E62" s="5" t="s">
        <v>1340</v>
      </c>
      <c r="F62" s="5" t="s">
        <v>1341</v>
      </c>
      <c r="G62" s="5" t="s">
        <v>1242</v>
      </c>
      <c r="H62" s="5" t="s">
        <v>1342</v>
      </c>
      <c r="J62" s="5" t="s">
        <v>1392</v>
      </c>
    </row>
    <row r="63" spans="1:10">
      <c r="A63" s="5">
        <v>62</v>
      </c>
      <c r="B63" s="5" t="s">
        <v>1073</v>
      </c>
      <c r="C63" s="5" t="s">
        <v>157</v>
      </c>
      <c r="D63" s="5" t="s">
        <v>1343</v>
      </c>
      <c r="E63" s="5" t="s">
        <v>1344</v>
      </c>
      <c r="F63" s="5" t="s">
        <v>1345</v>
      </c>
      <c r="G63" s="5" t="s">
        <v>1112</v>
      </c>
      <c r="H63" s="5" t="s">
        <v>1346</v>
      </c>
      <c r="J63" s="5" t="s">
        <v>1392</v>
      </c>
    </row>
    <row r="64" spans="1:10">
      <c r="A64" s="5">
        <v>63</v>
      </c>
      <c r="B64" s="5" t="s">
        <v>1073</v>
      </c>
      <c r="C64" s="5" t="s">
        <v>157</v>
      </c>
      <c r="D64" s="5" t="s">
        <v>1347</v>
      </c>
      <c r="E64" s="5" t="s">
        <v>1348</v>
      </c>
      <c r="F64" s="5" t="s">
        <v>1349</v>
      </c>
      <c r="G64" s="5" t="s">
        <v>1227</v>
      </c>
      <c r="H64" s="5" t="s">
        <v>1350</v>
      </c>
      <c r="J64" s="5" t="s">
        <v>1392</v>
      </c>
    </row>
    <row r="65" spans="1:10">
      <c r="A65" s="5">
        <v>64</v>
      </c>
      <c r="B65" s="5" t="s">
        <v>1073</v>
      </c>
      <c r="C65" s="5" t="s">
        <v>157</v>
      </c>
      <c r="D65" s="5" t="s">
        <v>1351</v>
      </c>
      <c r="E65" s="5" t="s">
        <v>1352</v>
      </c>
      <c r="F65" s="5" t="s">
        <v>1353</v>
      </c>
      <c r="G65" s="5" t="s">
        <v>1081</v>
      </c>
      <c r="H65" s="5" t="s">
        <v>1354</v>
      </c>
      <c r="J65" s="5" t="s">
        <v>1392</v>
      </c>
    </row>
    <row r="66" spans="1:10">
      <c r="A66" s="5">
        <v>65</v>
      </c>
      <c r="B66" s="5" t="s">
        <v>1073</v>
      </c>
      <c r="C66" s="5" t="s">
        <v>157</v>
      </c>
      <c r="D66" s="5" t="s">
        <v>1355</v>
      </c>
      <c r="E66" s="5" t="s">
        <v>1356</v>
      </c>
      <c r="F66" s="5" t="s">
        <v>1076</v>
      </c>
      <c r="G66" s="5" t="s">
        <v>1357</v>
      </c>
      <c r="H66" s="5" t="s">
        <v>1358</v>
      </c>
      <c r="J66" s="5" t="s">
        <v>1392</v>
      </c>
    </row>
    <row r="67" spans="1:10">
      <c r="A67" s="5">
        <v>66</v>
      </c>
      <c r="B67" s="5" t="s">
        <v>1073</v>
      </c>
      <c r="C67" s="5" t="s">
        <v>157</v>
      </c>
      <c r="D67" s="5" t="s">
        <v>1359</v>
      </c>
      <c r="E67" s="5" t="s">
        <v>1360</v>
      </c>
      <c r="F67" s="5" t="s">
        <v>1361</v>
      </c>
      <c r="G67" s="5" t="s">
        <v>1362</v>
      </c>
      <c r="H67" s="5" t="s">
        <v>1363</v>
      </c>
      <c r="J67" s="5" t="s">
        <v>1392</v>
      </c>
    </row>
    <row r="68" spans="1:10">
      <c r="A68" s="5">
        <v>67</v>
      </c>
      <c r="B68" s="5" t="s">
        <v>1073</v>
      </c>
      <c r="C68" s="5" t="s">
        <v>157</v>
      </c>
      <c r="D68" s="5" t="s">
        <v>1364</v>
      </c>
      <c r="E68" s="5" t="s">
        <v>1365</v>
      </c>
      <c r="F68" s="5" t="s">
        <v>1366</v>
      </c>
      <c r="G68" s="5" t="s">
        <v>1140</v>
      </c>
      <c r="H68" s="5" t="s">
        <v>1367</v>
      </c>
      <c r="J68" s="5" t="s">
        <v>1392</v>
      </c>
    </row>
    <row r="69" spans="1:10">
      <c r="A69" s="5">
        <v>68</v>
      </c>
      <c r="B69" s="5" t="s">
        <v>1073</v>
      </c>
      <c r="C69" s="5" t="s">
        <v>157</v>
      </c>
      <c r="D69" s="5" t="s">
        <v>1368</v>
      </c>
      <c r="E69" s="5" t="s">
        <v>1369</v>
      </c>
      <c r="F69" s="5" t="s">
        <v>1370</v>
      </c>
      <c r="G69" s="5" t="s">
        <v>1371</v>
      </c>
      <c r="H69" s="5" t="s">
        <v>1372</v>
      </c>
      <c r="J69" s="5" t="s">
        <v>1392</v>
      </c>
    </row>
    <row r="70" spans="1:10">
      <c r="A70" s="5">
        <v>69</v>
      </c>
      <c r="B70" s="5" t="s">
        <v>1073</v>
      </c>
      <c r="C70" s="5" t="s">
        <v>157</v>
      </c>
      <c r="D70" s="5" t="s">
        <v>1373</v>
      </c>
      <c r="E70" s="5" t="s">
        <v>1374</v>
      </c>
      <c r="F70" s="5" t="s">
        <v>1375</v>
      </c>
      <c r="G70" s="5" t="s">
        <v>1232</v>
      </c>
      <c r="H70" s="5" t="s">
        <v>1376</v>
      </c>
      <c r="J70" s="5" t="s">
        <v>1392</v>
      </c>
    </row>
    <row r="71" spans="1:10">
      <c r="A71" s="5">
        <v>70</v>
      </c>
      <c r="B71" s="5" t="s">
        <v>1073</v>
      </c>
      <c r="C71" s="5" t="s">
        <v>157</v>
      </c>
      <c r="D71" s="5" t="s">
        <v>1377</v>
      </c>
      <c r="E71" s="5" t="s">
        <v>1378</v>
      </c>
      <c r="F71" s="5" t="s">
        <v>1379</v>
      </c>
      <c r="G71" s="5" t="s">
        <v>1205</v>
      </c>
      <c r="H71" s="5" t="s">
        <v>1380</v>
      </c>
      <c r="J71" s="5" t="s">
        <v>1392</v>
      </c>
    </row>
    <row r="72" spans="1:10">
      <c r="A72" s="5">
        <v>71</v>
      </c>
      <c r="B72" s="5" t="s">
        <v>1073</v>
      </c>
      <c r="C72" s="5" t="s">
        <v>157</v>
      </c>
      <c r="D72" s="5" t="s">
        <v>1381</v>
      </c>
      <c r="E72" s="5" t="s">
        <v>1382</v>
      </c>
      <c r="F72" s="5" t="s">
        <v>1383</v>
      </c>
      <c r="G72" s="5" t="s">
        <v>1081</v>
      </c>
      <c r="J72" s="5" t="s">
        <v>1392</v>
      </c>
    </row>
    <row r="73" spans="1:10">
      <c r="A73" s="5">
        <v>72</v>
      </c>
      <c r="B73" s="5" t="s">
        <v>1073</v>
      </c>
      <c r="C73" s="5" t="s">
        <v>157</v>
      </c>
      <c r="D73" s="5" t="s">
        <v>1384</v>
      </c>
      <c r="E73" s="5" t="s">
        <v>1385</v>
      </c>
      <c r="F73" s="5" t="s">
        <v>1386</v>
      </c>
      <c r="G73" s="5" t="s">
        <v>1371</v>
      </c>
      <c r="H73" s="5" t="s">
        <v>1387</v>
      </c>
      <c r="J73" s="5" t="s">
        <v>1392</v>
      </c>
    </row>
    <row r="74" spans="1:10">
      <c r="A74" s="5">
        <v>73</v>
      </c>
      <c r="B74" s="5" t="s">
        <v>1073</v>
      </c>
      <c r="C74" s="5" t="s">
        <v>157</v>
      </c>
      <c r="D74" s="5" t="s">
        <v>1388</v>
      </c>
      <c r="E74" s="5" t="s">
        <v>1389</v>
      </c>
      <c r="F74" s="5" t="s">
        <v>1390</v>
      </c>
      <c r="G74" s="5" t="s">
        <v>1391</v>
      </c>
      <c r="J74" s="5" t="s">
        <v>1392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1">
    <tabColor rgb="FFCCCCFF"/>
    <pageSetUpPr fitToPage="1"/>
  </sheetPr>
  <dimension ref="A1:IV26"/>
  <sheetViews>
    <sheetView showGridLines="0" topLeftCell="C3" workbookViewId="0">
      <selection activeCell="D4" sqref="D4:H4"/>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8" hidden="1" customWidth="1"/>
    <col min="18" max="18" width="14.42578125" style="211"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29"/>
      <c r="D3" s="100"/>
      <c r="E3" s="100"/>
      <c r="F3" s="100"/>
      <c r="G3" s="100"/>
      <c r="H3" s="100"/>
      <c r="I3" s="100"/>
      <c r="J3" s="100"/>
      <c r="K3" s="100"/>
      <c r="L3" s="232"/>
      <c r="M3" s="211"/>
      <c r="N3" s="211"/>
      <c r="O3" s="211"/>
      <c r="P3" s="211"/>
      <c r="Q3" s="358"/>
      <c r="R3" s="211"/>
      <c r="S3" s="355"/>
      <c r="T3" s="355"/>
      <c r="U3" s="355"/>
      <c r="V3" s="355"/>
    </row>
    <row r="4" spans="1:256" s="126" customFormat="1" ht="22.5">
      <c r="A4" s="125"/>
      <c r="B4" s="36"/>
      <c r="C4" s="229"/>
      <c r="D4" s="1156" t="s">
        <v>397</v>
      </c>
      <c r="E4" s="1157"/>
      <c r="F4" s="1157"/>
      <c r="G4" s="1157"/>
      <c r="H4" s="1158"/>
      <c r="I4" s="434"/>
      <c r="M4" s="211"/>
      <c r="N4" s="211"/>
      <c r="O4" s="211"/>
      <c r="P4" s="211"/>
      <c r="Q4" s="358"/>
      <c r="R4" s="211"/>
      <c r="S4" s="355"/>
      <c r="T4" s="355"/>
      <c r="U4" s="355"/>
      <c r="V4" s="355"/>
    </row>
    <row r="5" spans="1:256" s="126" customFormat="1" ht="3" hidden="1" customHeight="1">
      <c r="A5" s="125"/>
      <c r="B5" s="36"/>
      <c r="C5" s="229"/>
      <c r="D5" s="100"/>
      <c r="E5" s="100"/>
      <c r="F5" s="100"/>
      <c r="G5" s="100"/>
      <c r="H5" s="233"/>
      <c r="I5" s="233"/>
      <c r="J5" s="233"/>
      <c r="K5" s="233"/>
      <c r="L5" s="234"/>
      <c r="M5" s="211"/>
      <c r="N5" s="211"/>
      <c r="O5" s="211"/>
      <c r="P5" s="211"/>
      <c r="Q5" s="358"/>
      <c r="R5" s="211"/>
      <c r="S5" s="355"/>
      <c r="T5" s="355"/>
      <c r="U5" s="355"/>
      <c r="V5" s="355"/>
    </row>
    <row r="6" spans="1:256" s="126" customFormat="1" ht="20.100000000000001" hidden="1" customHeight="1">
      <c r="A6" s="235"/>
      <c r="B6" s="235"/>
      <c r="C6" s="229"/>
      <c r="D6" s="1159"/>
      <c r="E6" s="1159"/>
      <c r="F6" s="1160" t="s">
        <v>84</v>
      </c>
      <c r="G6" s="1160"/>
      <c r="H6" s="233"/>
      <c r="I6" s="233"/>
      <c r="J6" s="236"/>
      <c r="K6" s="237"/>
      <c r="L6" s="237"/>
      <c r="M6" s="211"/>
      <c r="N6" s="211"/>
      <c r="O6" s="211"/>
      <c r="P6" s="211"/>
      <c r="Q6" s="358"/>
      <c r="R6" s="211"/>
      <c r="S6" s="355"/>
      <c r="T6" s="355"/>
      <c r="U6" s="355"/>
      <c r="V6" s="355"/>
    </row>
    <row r="7" spans="1:256" ht="3" customHeight="1"/>
    <row r="8" spans="1:256" s="126" customFormat="1">
      <c r="A8" s="125"/>
      <c r="B8" s="36"/>
      <c r="C8" s="229"/>
      <c r="D8" s="1161" t="s">
        <v>16</v>
      </c>
      <c r="E8" s="1161"/>
      <c r="F8" s="1161" t="s">
        <v>398</v>
      </c>
      <c r="G8" s="1161"/>
      <c r="H8" s="1161"/>
      <c r="I8" s="1162" t="s">
        <v>399</v>
      </c>
      <c r="J8" s="1162"/>
      <c r="K8" s="1162"/>
      <c r="L8" s="1162"/>
      <c r="M8" s="211"/>
      <c r="N8" s="211"/>
      <c r="O8" s="211"/>
      <c r="P8" s="211"/>
      <c r="Q8" s="358"/>
      <c r="R8" s="211"/>
      <c r="S8" s="355"/>
      <c r="T8" s="355"/>
      <c r="U8" s="355"/>
      <c r="V8" s="355"/>
    </row>
    <row r="9" spans="1:256" s="126" customFormat="1" ht="20.25" customHeight="1">
      <c r="A9" s="125"/>
      <c r="B9" s="36"/>
      <c r="C9" s="229"/>
      <c r="D9" s="239" t="s">
        <v>92</v>
      </c>
      <c r="E9" s="239" t="s">
        <v>400</v>
      </c>
      <c r="F9" s="1152" t="s">
        <v>92</v>
      </c>
      <c r="G9" s="1153"/>
      <c r="H9" s="240" t="s">
        <v>400</v>
      </c>
      <c r="I9" s="1154" t="s">
        <v>92</v>
      </c>
      <c r="J9" s="1154"/>
      <c r="K9" s="240" t="s">
        <v>400</v>
      </c>
      <c r="L9" s="240" t="s">
        <v>401</v>
      </c>
      <c r="M9" s="211"/>
      <c r="N9" s="211"/>
      <c r="O9" s="211"/>
      <c r="P9" s="211"/>
      <c r="Q9" s="358"/>
      <c r="R9" s="211"/>
      <c r="S9" s="355"/>
      <c r="T9" s="355"/>
      <c r="U9" s="355"/>
      <c r="V9" s="355"/>
    </row>
    <row r="10" spans="1:256" ht="12" customHeight="1">
      <c r="C10" s="248"/>
      <c r="D10" s="353" t="s">
        <v>93</v>
      </c>
      <c r="E10" s="353" t="s">
        <v>49</v>
      </c>
      <c r="F10" s="1155" t="s">
        <v>50</v>
      </c>
      <c r="G10" s="1155"/>
      <c r="H10" s="353" t="s">
        <v>51</v>
      </c>
      <c r="I10" s="1155" t="s">
        <v>68</v>
      </c>
      <c r="J10" s="1155"/>
      <c r="K10" s="353" t="s">
        <v>69</v>
      </c>
      <c r="L10" s="353" t="s">
        <v>183</v>
      </c>
      <c r="M10" s="262"/>
      <c r="N10" s="262"/>
      <c r="O10" s="262"/>
      <c r="P10" s="262"/>
      <c r="Q10" s="238"/>
      <c r="R10" s="262"/>
      <c r="S10" s="354"/>
      <c r="T10" s="354"/>
      <c r="U10" s="354"/>
      <c r="V10" s="354"/>
    </row>
    <row r="11" spans="1:256" s="126" customFormat="1" hidden="1">
      <c r="A11" s="36"/>
      <c r="B11" s="36"/>
      <c r="C11" s="229"/>
      <c r="D11" s="241">
        <v>0</v>
      </c>
      <c r="E11" s="242"/>
      <c r="F11" s="162"/>
      <c r="G11" s="162"/>
      <c r="H11" s="243"/>
      <c r="I11" s="244"/>
      <c r="J11" s="162"/>
      <c r="K11" s="243"/>
      <c r="L11" s="245"/>
      <c r="M11" s="398" t="s">
        <v>520</v>
      </c>
      <c r="N11" s="211"/>
      <c r="O11" s="211"/>
      <c r="P11" s="211" t="s">
        <v>518</v>
      </c>
      <c r="Q11" s="358" t="s">
        <v>519</v>
      </c>
      <c r="R11" s="211" t="s">
        <v>583</v>
      </c>
      <c r="S11" s="355"/>
      <c r="T11" s="355"/>
      <c r="U11" s="355"/>
      <c r="V11" s="355"/>
    </row>
    <row r="12" spans="1:256" s="264" customFormat="1" ht="0.95" customHeight="1">
      <c r="A12" s="89"/>
      <c r="B12" s="186" t="s">
        <v>405</v>
      </c>
      <c r="C12" s="1165"/>
      <c r="D12" s="1161">
        <v>1</v>
      </c>
      <c r="E12" s="1166" t="s">
        <v>1403</v>
      </c>
      <c r="F12" s="1118"/>
      <c r="G12" s="1103">
        <v>0</v>
      </c>
      <c r="H12" s="356"/>
      <c r="I12" s="249"/>
      <c r="J12" s="393" t="s">
        <v>517</v>
      </c>
      <c r="K12" s="733"/>
      <c r="L12" s="265"/>
      <c r="M12" s="829">
        <f t="shared" ref="M12:M20" si="0">mergeValue(H12)</f>
        <v>0</v>
      </c>
      <c r="N12" s="1008"/>
      <c r="O12" s="1008"/>
      <c r="P12" s="829" t="str">
        <f>IF(ISERROR(MATCH(Q12,MODesc,0)),"n","y")</f>
        <v>y</v>
      </c>
      <c r="Q12" s="1008" t="s">
        <v>1403</v>
      </c>
      <c r="R12" s="829" t="str">
        <f>K12&amp;"("&amp;L12&amp;")"</f>
        <v>()</v>
      </c>
      <c r="S12" s="186"/>
      <c r="T12" s="186"/>
      <c r="U12" s="247"/>
      <c r="V12" s="186"/>
      <c r="W12" s="186"/>
      <c r="X12" s="186"/>
      <c r="Y12" s="263"/>
      <c r="Z12" s="263"/>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3"/>
      <c r="BW12" s="263"/>
      <c r="BX12" s="263"/>
      <c r="BY12" s="263"/>
      <c r="BZ12" s="263"/>
      <c r="CA12" s="263"/>
      <c r="CB12" s="263"/>
      <c r="CC12" s="263"/>
      <c r="CD12" s="263"/>
      <c r="CE12" s="263"/>
    </row>
    <row r="13" spans="1:256" s="264" customFormat="1" ht="0.95" customHeight="1">
      <c r="A13" s="89"/>
      <c r="B13" s="186" t="s">
        <v>405</v>
      </c>
      <c r="C13" s="1165"/>
      <c r="D13" s="1161"/>
      <c r="E13" s="1167"/>
      <c r="F13" s="1168"/>
      <c r="G13" s="1161">
        <v>1</v>
      </c>
      <c r="H13" s="1163" t="s">
        <v>798</v>
      </c>
      <c r="I13" s="249"/>
      <c r="J13" s="393" t="s">
        <v>517</v>
      </c>
      <c r="K13" s="733"/>
      <c r="L13" s="265"/>
      <c r="M13" s="829" t="str">
        <f t="shared" si="0"/>
        <v>Гдовский район</v>
      </c>
      <c r="N13" s="1008"/>
      <c r="O13" s="1008"/>
      <c r="P13" s="1008"/>
      <c r="Q13" s="1008"/>
      <c r="R13" s="829" t="str">
        <f>K13&amp;"("&amp;L13&amp;")"</f>
        <v>()</v>
      </c>
      <c r="S13" s="186"/>
      <c r="T13" s="186"/>
      <c r="U13" s="247"/>
      <c r="V13" s="186"/>
      <c r="W13" s="186"/>
      <c r="X13" s="186"/>
      <c r="Y13" s="263"/>
      <c r="Z13" s="263"/>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3"/>
      <c r="BW13" s="263"/>
      <c r="BX13" s="263"/>
      <c r="BY13" s="263"/>
      <c r="BZ13" s="263"/>
      <c r="CA13" s="263"/>
      <c r="CB13" s="263"/>
      <c r="CC13" s="263"/>
      <c r="CD13" s="263"/>
      <c r="CE13" s="263"/>
    </row>
    <row r="14" spans="1:256" s="264" customFormat="1" ht="15" customHeight="1">
      <c r="A14" s="89"/>
      <c r="B14" s="186" t="s">
        <v>405</v>
      </c>
      <c r="C14" s="1165"/>
      <c r="D14" s="1161"/>
      <c r="E14" s="1167"/>
      <c r="F14" s="1169"/>
      <c r="G14" s="1161"/>
      <c r="H14" s="1164"/>
      <c r="I14" s="1124"/>
      <c r="J14" s="1103">
        <v>1</v>
      </c>
      <c r="K14" s="1117" t="s">
        <v>800</v>
      </c>
      <c r="L14" s="246" t="s">
        <v>801</v>
      </c>
      <c r="M14" s="829" t="str">
        <f t="shared" si="0"/>
        <v>Гдовский район</v>
      </c>
      <c r="N14" s="1008"/>
      <c r="O14" s="1008"/>
      <c r="P14" s="1008"/>
      <c r="Q14" s="1008"/>
      <c r="R14" s="829" t="str">
        <f>K14&amp;" ("&amp;L14&amp;")"</f>
        <v>Гдов (58608101)</v>
      </c>
      <c r="S14" s="186"/>
      <c r="T14" s="186"/>
      <c r="U14" s="247"/>
      <c r="V14" s="186"/>
      <c r="W14" s="186"/>
      <c r="X14" s="186"/>
      <c r="Y14" s="263"/>
      <c r="Z14" s="263"/>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3"/>
      <c r="BW14" s="263"/>
      <c r="BX14" s="263"/>
      <c r="BY14" s="263"/>
      <c r="BZ14" s="263"/>
      <c r="CA14" s="263"/>
      <c r="CB14" s="263"/>
      <c r="CC14" s="263"/>
      <c r="CD14" s="263"/>
      <c r="CE14" s="263"/>
    </row>
    <row r="15" spans="1:256" s="264" customFormat="1" ht="0.95" customHeight="1">
      <c r="A15" s="89"/>
      <c r="B15" s="186" t="s">
        <v>405</v>
      </c>
      <c r="C15" s="1165"/>
      <c r="D15" s="1161">
        <v>2</v>
      </c>
      <c r="E15" s="1166" t="s">
        <v>1405</v>
      </c>
      <c r="F15" s="1118"/>
      <c r="G15" s="1103">
        <v>0</v>
      </c>
      <c r="H15" s="356"/>
      <c r="I15" s="249"/>
      <c r="J15" s="393" t="s">
        <v>517</v>
      </c>
      <c r="K15" s="733"/>
      <c r="L15" s="265"/>
      <c r="M15" s="829">
        <f t="shared" si="0"/>
        <v>0</v>
      </c>
      <c r="N15" s="1008"/>
      <c r="O15" s="1008"/>
      <c r="P15" s="829" t="str">
        <f>IF(ISERROR(MATCH(Q15,MODesc,0)),"n","y")</f>
        <v>y</v>
      </c>
      <c r="Q15" s="1008" t="s">
        <v>1405</v>
      </c>
      <c r="R15" s="829" t="str">
        <f>K15&amp;"("&amp;L15&amp;")"</f>
        <v>()</v>
      </c>
      <c r="S15" s="186"/>
      <c r="T15" s="186"/>
      <c r="U15" s="247"/>
      <c r="V15" s="186"/>
      <c r="W15" s="186"/>
      <c r="X15" s="186"/>
      <c r="Y15" s="263"/>
      <c r="Z15" s="263"/>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596"/>
      <c r="BL15" s="596"/>
      <c r="BM15" s="596"/>
      <c r="BN15" s="596"/>
      <c r="BO15" s="596"/>
      <c r="BP15" s="596"/>
      <c r="BQ15" s="596"/>
      <c r="BR15" s="596"/>
      <c r="BS15" s="596"/>
      <c r="BT15" s="596"/>
      <c r="BU15" s="596"/>
      <c r="BV15" s="263"/>
      <c r="BW15" s="263"/>
      <c r="BX15" s="263"/>
      <c r="BY15" s="263"/>
      <c r="BZ15" s="263"/>
      <c r="CA15" s="263"/>
      <c r="CB15" s="263"/>
      <c r="CC15" s="263"/>
      <c r="CD15" s="263"/>
      <c r="CE15" s="263"/>
    </row>
    <row r="16" spans="1:256" s="264" customFormat="1" ht="0.95" customHeight="1">
      <c r="A16" s="89"/>
      <c r="B16" s="186" t="s">
        <v>405</v>
      </c>
      <c r="C16" s="1165"/>
      <c r="D16" s="1161"/>
      <c r="E16" s="1167"/>
      <c r="F16" s="1168"/>
      <c r="G16" s="1161">
        <v>1</v>
      </c>
      <c r="H16" s="1163" t="s">
        <v>1000</v>
      </c>
      <c r="I16" s="249"/>
      <c r="J16" s="393" t="s">
        <v>517</v>
      </c>
      <c r="K16" s="733"/>
      <c r="L16" s="265"/>
      <c r="M16" s="829" t="str">
        <f t="shared" si="0"/>
        <v>Пушкиногорский район</v>
      </c>
      <c r="N16" s="1008"/>
      <c r="O16" s="1008"/>
      <c r="P16" s="1008"/>
      <c r="Q16" s="1008"/>
      <c r="R16" s="829" t="str">
        <f>K16&amp;"("&amp;L16&amp;")"</f>
        <v>()</v>
      </c>
      <c r="S16" s="186"/>
      <c r="T16" s="186"/>
      <c r="U16" s="247"/>
      <c r="V16" s="186"/>
      <c r="W16" s="186"/>
      <c r="X16" s="186"/>
      <c r="Y16" s="263"/>
      <c r="Z16" s="263"/>
      <c r="AA16" s="596"/>
      <c r="AB16" s="596"/>
      <c r="AC16" s="596"/>
      <c r="AD16" s="596"/>
      <c r="AE16" s="596"/>
      <c r="AF16" s="596"/>
      <c r="AG16" s="596"/>
      <c r="AH16" s="596"/>
      <c r="AI16" s="596"/>
      <c r="AJ16" s="596"/>
      <c r="AK16" s="596"/>
      <c r="AL16" s="596"/>
      <c r="AM16" s="596"/>
      <c r="AN16" s="596"/>
      <c r="AO16" s="596"/>
      <c r="AP16" s="596"/>
      <c r="AQ16" s="596"/>
      <c r="AR16" s="596"/>
      <c r="AS16" s="596"/>
      <c r="AT16" s="596"/>
      <c r="AU16" s="596"/>
      <c r="AV16" s="596"/>
      <c r="AW16" s="596"/>
      <c r="AX16" s="596"/>
      <c r="AY16" s="596"/>
      <c r="AZ16" s="596"/>
      <c r="BA16" s="596"/>
      <c r="BB16" s="596"/>
      <c r="BC16" s="596"/>
      <c r="BD16" s="596"/>
      <c r="BE16" s="596"/>
      <c r="BF16" s="596"/>
      <c r="BG16" s="596"/>
      <c r="BH16" s="596"/>
      <c r="BI16" s="596"/>
      <c r="BJ16" s="596"/>
      <c r="BK16" s="596"/>
      <c r="BL16" s="596"/>
      <c r="BM16" s="596"/>
      <c r="BN16" s="596"/>
      <c r="BO16" s="596"/>
      <c r="BP16" s="596"/>
      <c r="BQ16" s="596"/>
      <c r="BR16" s="596"/>
      <c r="BS16" s="596"/>
      <c r="BT16" s="596"/>
      <c r="BU16" s="596"/>
      <c r="BV16" s="263"/>
      <c r="BW16" s="263"/>
      <c r="BX16" s="263"/>
      <c r="BY16" s="263"/>
      <c r="BZ16" s="263"/>
      <c r="CA16" s="263"/>
      <c r="CB16" s="263"/>
      <c r="CC16" s="263"/>
      <c r="CD16" s="263"/>
      <c r="CE16" s="263"/>
    </row>
    <row r="17" spans="1:83" s="264" customFormat="1" ht="15" customHeight="1">
      <c r="A17" s="89"/>
      <c r="B17" s="186" t="s">
        <v>405</v>
      </c>
      <c r="C17" s="1165"/>
      <c r="D17" s="1161"/>
      <c r="E17" s="1167"/>
      <c r="F17" s="1169"/>
      <c r="G17" s="1161"/>
      <c r="H17" s="1164"/>
      <c r="I17" s="1124"/>
      <c r="J17" s="1103">
        <v>1</v>
      </c>
      <c r="K17" s="1117" t="s">
        <v>1004</v>
      </c>
      <c r="L17" s="246" t="s">
        <v>1005</v>
      </c>
      <c r="M17" s="829" t="str">
        <f t="shared" si="0"/>
        <v>Пушкиногорский район</v>
      </c>
      <c r="N17" s="1008"/>
      <c r="O17" s="1008"/>
      <c r="P17" s="1008"/>
      <c r="Q17" s="1008"/>
      <c r="R17" s="829" t="str">
        <f>K17&amp;" ("&amp;L17&amp;")"</f>
        <v>Пушкиногорье (58651152)</v>
      </c>
      <c r="S17" s="186"/>
      <c r="T17" s="186"/>
      <c r="U17" s="247"/>
      <c r="V17" s="186"/>
      <c r="W17" s="186"/>
      <c r="X17" s="186"/>
      <c r="Y17" s="263"/>
      <c r="Z17" s="263"/>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6"/>
      <c r="BJ17" s="596"/>
      <c r="BK17" s="596"/>
      <c r="BL17" s="596"/>
      <c r="BM17" s="596"/>
      <c r="BN17" s="596"/>
      <c r="BO17" s="596"/>
      <c r="BP17" s="596"/>
      <c r="BQ17" s="596"/>
      <c r="BR17" s="596"/>
      <c r="BS17" s="596"/>
      <c r="BT17" s="596"/>
      <c r="BU17" s="596"/>
      <c r="BV17" s="263"/>
      <c r="BW17" s="263"/>
      <c r="BX17" s="263"/>
      <c r="BY17" s="263"/>
      <c r="BZ17" s="263"/>
      <c r="CA17" s="263"/>
      <c r="CB17" s="263"/>
      <c r="CC17" s="263"/>
      <c r="CD17" s="263"/>
      <c r="CE17" s="263"/>
    </row>
    <row r="18" spans="1:83" s="264" customFormat="1" ht="0.95" customHeight="1">
      <c r="A18" s="89"/>
      <c r="B18" s="186" t="s">
        <v>405</v>
      </c>
      <c r="C18" s="1165"/>
      <c r="D18" s="1161">
        <v>3</v>
      </c>
      <c r="E18" s="1166" t="s">
        <v>1404</v>
      </c>
      <c r="F18" s="1118"/>
      <c r="G18" s="1103">
        <v>0</v>
      </c>
      <c r="H18" s="356"/>
      <c r="I18" s="249"/>
      <c r="J18" s="393" t="s">
        <v>517</v>
      </c>
      <c r="K18" s="733"/>
      <c r="L18" s="265"/>
      <c r="M18" s="829">
        <f t="shared" si="0"/>
        <v>0</v>
      </c>
      <c r="N18" s="1008"/>
      <c r="O18" s="1008"/>
      <c r="P18" s="829" t="str">
        <f>IF(ISERROR(MATCH(Q18,MODesc,0)),"n","y")</f>
        <v>y</v>
      </c>
      <c r="Q18" s="1008" t="s">
        <v>1404</v>
      </c>
      <c r="R18" s="829" t="str">
        <f>K18&amp;"("&amp;L18&amp;")"</f>
        <v>()</v>
      </c>
      <c r="S18" s="186"/>
      <c r="T18" s="186"/>
      <c r="U18" s="247"/>
      <c r="V18" s="186"/>
      <c r="W18" s="186"/>
      <c r="X18" s="186"/>
      <c r="Y18" s="263"/>
      <c r="Z18" s="263"/>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596"/>
      <c r="AZ18" s="596"/>
      <c r="BA18" s="596"/>
      <c r="BB18" s="596"/>
      <c r="BC18" s="596"/>
      <c r="BD18" s="596"/>
      <c r="BE18" s="596"/>
      <c r="BF18" s="596"/>
      <c r="BG18" s="596"/>
      <c r="BH18" s="596"/>
      <c r="BI18" s="596"/>
      <c r="BJ18" s="596"/>
      <c r="BK18" s="596"/>
      <c r="BL18" s="596"/>
      <c r="BM18" s="596"/>
      <c r="BN18" s="596"/>
      <c r="BO18" s="596"/>
      <c r="BP18" s="596"/>
      <c r="BQ18" s="596"/>
      <c r="BR18" s="596"/>
      <c r="BS18" s="596"/>
      <c r="BT18" s="596"/>
      <c r="BU18" s="596"/>
      <c r="BV18" s="263"/>
      <c r="BW18" s="263"/>
      <c r="BX18" s="263"/>
      <c r="BY18" s="263"/>
      <c r="BZ18" s="263"/>
      <c r="CA18" s="263"/>
      <c r="CB18" s="263"/>
      <c r="CC18" s="263"/>
      <c r="CD18" s="263"/>
      <c r="CE18" s="263"/>
    </row>
    <row r="19" spans="1:83" s="264" customFormat="1" ht="0.95" customHeight="1">
      <c r="A19" s="89"/>
      <c r="B19" s="186" t="s">
        <v>405</v>
      </c>
      <c r="C19" s="1165"/>
      <c r="D19" s="1161"/>
      <c r="E19" s="1167"/>
      <c r="F19" s="1168"/>
      <c r="G19" s="1161">
        <v>1</v>
      </c>
      <c r="H19" s="1163" t="s">
        <v>1000</v>
      </c>
      <c r="I19" s="249"/>
      <c r="J19" s="393" t="s">
        <v>517</v>
      </c>
      <c r="K19" s="733"/>
      <c r="L19" s="265"/>
      <c r="M19" s="829" t="str">
        <f t="shared" si="0"/>
        <v>Пушкиногорский район</v>
      </c>
      <c r="N19" s="1008"/>
      <c r="O19" s="1008"/>
      <c r="P19" s="1008"/>
      <c r="Q19" s="1008"/>
      <c r="R19" s="829" t="str">
        <f>K19&amp;"("&amp;L19&amp;")"</f>
        <v>()</v>
      </c>
      <c r="S19" s="186"/>
      <c r="T19" s="186"/>
      <c r="U19" s="247"/>
      <c r="V19" s="186"/>
      <c r="W19" s="186"/>
      <c r="X19" s="186"/>
      <c r="Y19" s="263"/>
      <c r="Z19" s="263"/>
      <c r="AA19" s="596"/>
      <c r="AB19" s="596"/>
      <c r="AC19" s="596"/>
      <c r="AD19" s="596"/>
      <c r="AE19" s="596"/>
      <c r="AF19" s="596"/>
      <c r="AG19" s="596"/>
      <c r="AH19" s="596"/>
      <c r="AI19" s="596"/>
      <c r="AJ19" s="596"/>
      <c r="AK19" s="596"/>
      <c r="AL19" s="596"/>
      <c r="AM19" s="596"/>
      <c r="AN19" s="596"/>
      <c r="AO19" s="596"/>
      <c r="AP19" s="596"/>
      <c r="AQ19" s="596"/>
      <c r="AR19" s="596"/>
      <c r="AS19" s="596"/>
      <c r="AT19" s="596"/>
      <c r="AU19" s="596"/>
      <c r="AV19" s="596"/>
      <c r="AW19" s="596"/>
      <c r="AX19" s="596"/>
      <c r="AY19" s="596"/>
      <c r="AZ19" s="596"/>
      <c r="BA19" s="596"/>
      <c r="BB19" s="596"/>
      <c r="BC19" s="596"/>
      <c r="BD19" s="596"/>
      <c r="BE19" s="596"/>
      <c r="BF19" s="596"/>
      <c r="BG19" s="596"/>
      <c r="BH19" s="596"/>
      <c r="BI19" s="596"/>
      <c r="BJ19" s="596"/>
      <c r="BK19" s="596"/>
      <c r="BL19" s="596"/>
      <c r="BM19" s="596"/>
      <c r="BN19" s="596"/>
      <c r="BO19" s="596"/>
      <c r="BP19" s="596"/>
      <c r="BQ19" s="596"/>
      <c r="BR19" s="596"/>
      <c r="BS19" s="596"/>
      <c r="BT19" s="596"/>
      <c r="BU19" s="596"/>
      <c r="BV19" s="263"/>
      <c r="BW19" s="263"/>
      <c r="BX19" s="263"/>
      <c r="BY19" s="263"/>
      <c r="BZ19" s="263"/>
      <c r="CA19" s="263"/>
      <c r="CB19" s="263"/>
      <c r="CC19" s="263"/>
      <c r="CD19" s="263"/>
      <c r="CE19" s="263"/>
    </row>
    <row r="20" spans="1:83" s="264" customFormat="1" ht="15" customHeight="1">
      <c r="A20" s="89"/>
      <c r="B20" s="186" t="s">
        <v>405</v>
      </c>
      <c r="C20" s="1165"/>
      <c r="D20" s="1161"/>
      <c r="E20" s="1167"/>
      <c r="F20" s="1169"/>
      <c r="G20" s="1161"/>
      <c r="H20" s="1164"/>
      <c r="I20" s="1124"/>
      <c r="J20" s="1103">
        <v>1</v>
      </c>
      <c r="K20" s="1117" t="s">
        <v>1000</v>
      </c>
      <c r="L20" s="246" t="s">
        <v>1001</v>
      </c>
      <c r="M20" s="829" t="str">
        <f t="shared" si="0"/>
        <v>Пушкиногорский район</v>
      </c>
      <c r="N20" s="1008"/>
      <c r="O20" s="1008"/>
      <c r="P20" s="1008"/>
      <c r="Q20" s="1008"/>
      <c r="R20" s="829" t="str">
        <f>K20&amp;" ("&amp;L20&amp;")"</f>
        <v>Пушкиногорский район (58651000)</v>
      </c>
      <c r="S20" s="186"/>
      <c r="T20" s="186"/>
      <c r="U20" s="247"/>
      <c r="V20" s="186"/>
      <c r="W20" s="186"/>
      <c r="X20" s="186"/>
      <c r="Y20" s="263"/>
      <c r="Z20" s="263"/>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6"/>
      <c r="AW20" s="596"/>
      <c r="AX20" s="596"/>
      <c r="AY20" s="596"/>
      <c r="AZ20" s="596"/>
      <c r="BA20" s="596"/>
      <c r="BB20" s="596"/>
      <c r="BC20" s="596"/>
      <c r="BD20" s="596"/>
      <c r="BE20" s="596"/>
      <c r="BF20" s="596"/>
      <c r="BG20" s="596"/>
      <c r="BH20" s="596"/>
      <c r="BI20" s="596"/>
      <c r="BJ20" s="596"/>
      <c r="BK20" s="596"/>
      <c r="BL20" s="596"/>
      <c r="BM20" s="596"/>
      <c r="BN20" s="596"/>
      <c r="BO20" s="596"/>
      <c r="BP20" s="596"/>
      <c r="BQ20" s="596"/>
      <c r="BR20" s="596"/>
      <c r="BS20" s="596"/>
      <c r="BT20" s="596"/>
      <c r="BU20" s="596"/>
      <c r="BV20" s="263"/>
      <c r="BW20" s="263"/>
      <c r="BX20" s="263"/>
      <c r="BY20" s="263"/>
      <c r="BZ20" s="263"/>
      <c r="CA20" s="263"/>
      <c r="CB20" s="263"/>
      <c r="CC20" s="263"/>
      <c r="CD20" s="263"/>
      <c r="CE20" s="263"/>
    </row>
    <row r="21" spans="1:83" s="126" customFormat="1" ht="0.95" customHeight="1">
      <c r="A21" s="36"/>
      <c r="B21" s="36" t="s">
        <v>402</v>
      </c>
      <c r="C21" s="229"/>
      <c r="D21" s="249"/>
      <c r="E21" s="203"/>
      <c r="F21" s="251"/>
      <c r="G21" s="251"/>
      <c r="H21" s="251"/>
      <c r="I21" s="251"/>
      <c r="J21" s="251"/>
      <c r="K21" s="251"/>
      <c r="L21" s="252"/>
      <c r="M21" s="398"/>
      <c r="N21" s="211"/>
      <c r="O21" s="211"/>
      <c r="P21" s="211"/>
      <c r="Q21" s="358" t="s">
        <v>19</v>
      </c>
      <c r="R21" s="211"/>
      <c r="S21" s="355"/>
      <c r="T21" s="355"/>
      <c r="U21" s="355"/>
      <c r="V21" s="355"/>
    </row>
    <row r="22" spans="1:83" s="126" customFormat="1" ht="21" customHeight="1">
      <c r="A22" s="125"/>
      <c r="B22" s="36"/>
      <c r="C22" s="231"/>
      <c r="D22" s="253"/>
      <c r="E22" s="253"/>
      <c r="F22" s="253"/>
      <c r="G22" s="253"/>
      <c r="H22" s="253"/>
      <c r="I22" s="253"/>
      <c r="J22" s="253"/>
      <c r="K22" s="253"/>
      <c r="L22" s="253"/>
      <c r="M22" s="211"/>
      <c r="N22" s="211"/>
      <c r="O22" s="211"/>
      <c r="P22" s="211"/>
      <c r="Q22" s="358"/>
      <c r="R22" s="211"/>
      <c r="S22" s="355"/>
      <c r="T22" s="355"/>
      <c r="U22" s="355"/>
      <c r="V22" s="355"/>
    </row>
    <row r="23" spans="1:83" s="126" customFormat="1">
      <c r="A23" s="125"/>
      <c r="B23" s="36"/>
      <c r="C23" s="231"/>
      <c r="D23" s="36"/>
      <c r="E23" s="36"/>
      <c r="F23" s="36"/>
      <c r="G23" s="36"/>
      <c r="H23" s="36"/>
      <c r="I23" s="36"/>
      <c r="J23" s="36"/>
      <c r="K23" s="36"/>
      <c r="L23" s="36"/>
      <c r="M23" s="211"/>
      <c r="N23" s="211"/>
      <c r="O23" s="211"/>
      <c r="P23" s="211"/>
      <c r="Q23" s="358"/>
      <c r="R23" s="211"/>
      <c r="S23" s="355"/>
      <c r="T23" s="355"/>
      <c r="U23" s="355"/>
      <c r="V23" s="355"/>
    </row>
    <row r="24" spans="1:83" s="126" customFormat="1" ht="0.75" customHeight="1">
      <c r="A24" s="125"/>
      <c r="B24" s="36"/>
      <c r="C24" s="231"/>
      <c r="D24" s="36"/>
      <c r="E24" s="36"/>
      <c r="F24" s="36"/>
      <c r="G24" s="36"/>
      <c r="H24" s="36"/>
      <c r="I24" s="36"/>
      <c r="J24" s="36"/>
      <c r="K24" s="36"/>
      <c r="L24" s="36"/>
      <c r="M24" s="211"/>
      <c r="N24" s="211"/>
      <c r="O24" s="211"/>
      <c r="P24" s="211"/>
      <c r="Q24" s="358"/>
      <c r="R24" s="211"/>
      <c r="S24" s="355"/>
      <c r="T24" s="355"/>
      <c r="U24" s="355"/>
      <c r="V24" s="355"/>
    </row>
    <row r="25" spans="1:83" s="255" customFormat="1" ht="10.5">
      <c r="A25" s="254"/>
      <c r="C25" s="256"/>
      <c r="D25" s="257"/>
      <c r="E25" s="257"/>
      <c r="M25" s="211"/>
      <c r="N25" s="211"/>
      <c r="O25" s="211"/>
      <c r="P25" s="211"/>
      <c r="Q25" s="358"/>
      <c r="R25" s="211"/>
      <c r="S25" s="355"/>
      <c r="T25" s="355"/>
      <c r="U25" s="355"/>
      <c r="V25" s="355"/>
    </row>
    <row r="26" spans="1:83" s="255" customFormat="1" ht="10.5">
      <c r="A26" s="254"/>
      <c r="C26" s="256"/>
      <c r="D26" s="257"/>
      <c r="E26" s="257"/>
      <c r="M26" s="211"/>
      <c r="N26" s="211"/>
      <c r="O26" s="211"/>
      <c r="P26" s="211"/>
      <c r="Q26" s="358"/>
      <c r="R26" s="211"/>
      <c r="S26" s="355"/>
      <c r="T26" s="355"/>
      <c r="U26" s="355"/>
      <c r="V26" s="355"/>
    </row>
  </sheetData>
  <sheetProtection password="FA9C" sheet="1" objects="1" scenarios="1" formatColumns="0" formatRows="0"/>
  <mergeCells count="28">
    <mergeCell ref="H16:H17"/>
    <mergeCell ref="C18:C20"/>
    <mergeCell ref="D18:D20"/>
    <mergeCell ref="E18:E20"/>
    <mergeCell ref="F19:F20"/>
    <mergeCell ref="G19:G20"/>
    <mergeCell ref="H19:H20"/>
    <mergeCell ref="C15:C17"/>
    <mergeCell ref="D15:D17"/>
    <mergeCell ref="E15:E17"/>
    <mergeCell ref="F16:F17"/>
    <mergeCell ref="G16:G17"/>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8 E15 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modClassifierValidate">
    <tabColor indexed="47"/>
  </sheetPr>
  <dimension ref="A1"/>
  <sheetViews>
    <sheetView showGridLines="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Prov">
    <tabColor indexed="47"/>
  </sheetPr>
  <dimension ref="A1"/>
  <sheetViews>
    <sheetView showGridLines="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Hyp">
    <tabColor indexed="47"/>
  </sheetPr>
  <dimension ref="A1"/>
  <sheetViews>
    <sheetView showGridLines="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ServiceModule">
    <tabColor indexed="47"/>
  </sheetPr>
  <dimension ref="A1"/>
  <sheetViews>
    <sheetView showGridLines="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1">
    <tabColor indexed="47"/>
  </sheetPr>
  <dimension ref="A1:A424"/>
  <sheetViews>
    <sheetView showGridLines="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138"/>
  <sheetViews>
    <sheetView showGridLines="0" workbookViewId="0"/>
  </sheetViews>
  <sheetFormatPr defaultRowHeight="11.25"/>
  <cols>
    <col min="1" max="1" width="9.140625" style="1060"/>
  </cols>
  <sheetData>
    <row r="1" spans="1:4">
      <c r="A1" s="1060" t="s">
        <v>1049</v>
      </c>
      <c r="B1" s="1060" t="s">
        <v>514</v>
      </c>
      <c r="C1" s="1060" t="s">
        <v>515</v>
      </c>
      <c r="D1" s="1060" t="s">
        <v>1048</v>
      </c>
    </row>
    <row r="2" spans="1:4">
      <c r="A2" s="1060">
        <v>1</v>
      </c>
      <c r="B2" s="1060" t="s">
        <v>776</v>
      </c>
      <c r="C2" s="1060" t="s">
        <v>776</v>
      </c>
      <c r="D2" s="1060" t="s">
        <v>777</v>
      </c>
    </row>
    <row r="3" spans="1:4">
      <c r="A3" s="1060">
        <v>2</v>
      </c>
      <c r="B3" s="1060" t="s">
        <v>776</v>
      </c>
      <c r="C3" s="1060" t="s">
        <v>778</v>
      </c>
      <c r="D3" s="1060" t="s">
        <v>779</v>
      </c>
    </row>
    <row r="4" spans="1:4">
      <c r="A4" s="1060">
        <v>3</v>
      </c>
      <c r="B4" s="1060" t="s">
        <v>776</v>
      </c>
      <c r="C4" s="1060" t="s">
        <v>780</v>
      </c>
      <c r="D4" s="1060" t="s">
        <v>781</v>
      </c>
    </row>
    <row r="5" spans="1:4">
      <c r="A5" s="1060">
        <v>4</v>
      </c>
      <c r="B5" s="1060" t="s">
        <v>776</v>
      </c>
      <c r="C5" s="1060" t="s">
        <v>782</v>
      </c>
      <c r="D5" s="1060" t="s">
        <v>783</v>
      </c>
    </row>
    <row r="6" spans="1:4">
      <c r="A6" s="1060">
        <v>5</v>
      </c>
      <c r="B6" s="1060" t="s">
        <v>776</v>
      </c>
      <c r="C6" s="1060" t="s">
        <v>784</v>
      </c>
      <c r="D6" s="1060" t="s">
        <v>785</v>
      </c>
    </row>
    <row r="7" spans="1:4">
      <c r="A7" s="1060">
        <v>6</v>
      </c>
      <c r="B7" s="1060" t="s">
        <v>776</v>
      </c>
      <c r="C7" s="1060" t="s">
        <v>786</v>
      </c>
      <c r="D7" s="1060" t="s">
        <v>787</v>
      </c>
    </row>
    <row r="8" spans="1:4">
      <c r="A8" s="1060">
        <v>7</v>
      </c>
      <c r="B8" s="1060" t="s">
        <v>788</v>
      </c>
      <c r="C8" s="1060" t="s">
        <v>788</v>
      </c>
      <c r="D8" s="1060" t="s">
        <v>789</v>
      </c>
    </row>
    <row r="9" spans="1:4">
      <c r="A9" s="1060">
        <v>8</v>
      </c>
      <c r="B9" s="1060" t="s">
        <v>788</v>
      </c>
      <c r="C9" s="1060" t="s">
        <v>790</v>
      </c>
      <c r="D9" s="1060" t="s">
        <v>791</v>
      </c>
    </row>
    <row r="10" spans="1:4">
      <c r="A10" s="1060">
        <v>9</v>
      </c>
      <c r="B10" s="1060" t="s">
        <v>788</v>
      </c>
      <c r="C10" s="1060" t="s">
        <v>792</v>
      </c>
      <c r="D10" s="1060" t="s">
        <v>793</v>
      </c>
    </row>
    <row r="11" spans="1:4">
      <c r="A11" s="1060">
        <v>10</v>
      </c>
      <c r="B11" s="1060" t="s">
        <v>788</v>
      </c>
      <c r="C11" s="1060" t="s">
        <v>794</v>
      </c>
      <c r="D11" s="1060" t="s">
        <v>795</v>
      </c>
    </row>
    <row r="12" spans="1:4">
      <c r="A12" s="1060">
        <v>11</v>
      </c>
      <c r="B12" s="1060" t="s">
        <v>788</v>
      </c>
      <c r="C12" s="1060" t="s">
        <v>796</v>
      </c>
      <c r="D12" s="1060" t="s">
        <v>797</v>
      </c>
    </row>
    <row r="13" spans="1:4">
      <c r="A13" s="1060">
        <v>12</v>
      </c>
      <c r="B13" s="1060" t="s">
        <v>798</v>
      </c>
      <c r="C13" s="1060" t="s">
        <v>800</v>
      </c>
      <c r="D13" s="1060" t="s">
        <v>801</v>
      </c>
    </row>
    <row r="14" spans="1:4">
      <c r="A14" s="1060">
        <v>13</v>
      </c>
      <c r="B14" s="1060" t="s">
        <v>798</v>
      </c>
      <c r="C14" s="1060" t="s">
        <v>798</v>
      </c>
      <c r="D14" s="1060" t="s">
        <v>799</v>
      </c>
    </row>
    <row r="15" spans="1:4">
      <c r="A15" s="1060">
        <v>14</v>
      </c>
      <c r="B15" s="1060" t="s">
        <v>798</v>
      </c>
      <c r="C15" s="1060" t="s">
        <v>802</v>
      </c>
      <c r="D15" s="1060" t="s">
        <v>803</v>
      </c>
    </row>
    <row r="16" spans="1:4">
      <c r="A16" s="1060">
        <v>15</v>
      </c>
      <c r="B16" s="1060" t="s">
        <v>798</v>
      </c>
      <c r="C16" s="1060" t="s">
        <v>804</v>
      </c>
      <c r="D16" s="1060" t="s">
        <v>805</v>
      </c>
    </row>
    <row r="17" spans="1:4">
      <c r="A17" s="1060">
        <v>16</v>
      </c>
      <c r="B17" s="1060" t="s">
        <v>798</v>
      </c>
      <c r="C17" s="1060" t="s">
        <v>806</v>
      </c>
      <c r="D17" s="1060" t="s">
        <v>807</v>
      </c>
    </row>
    <row r="18" spans="1:4">
      <c r="A18" s="1060">
        <v>17</v>
      </c>
      <c r="B18" s="1060" t="s">
        <v>798</v>
      </c>
      <c r="C18" s="1060" t="s">
        <v>808</v>
      </c>
      <c r="D18" s="1060" t="s">
        <v>809</v>
      </c>
    </row>
    <row r="19" spans="1:4">
      <c r="A19" s="1060">
        <v>18</v>
      </c>
      <c r="B19" s="1060" t="s">
        <v>798</v>
      </c>
      <c r="C19" s="1060" t="s">
        <v>810</v>
      </c>
      <c r="D19" s="1060" t="s">
        <v>811</v>
      </c>
    </row>
    <row r="20" spans="1:4">
      <c r="A20" s="1060">
        <v>19</v>
      </c>
      <c r="B20" s="1060" t="s">
        <v>798</v>
      </c>
      <c r="C20" s="1060" t="s">
        <v>812</v>
      </c>
      <c r="D20" s="1060" t="s">
        <v>813</v>
      </c>
    </row>
    <row r="21" spans="1:4">
      <c r="A21" s="1060">
        <v>20</v>
      </c>
      <c r="B21" s="1060" t="s">
        <v>798</v>
      </c>
      <c r="C21" s="1060" t="s">
        <v>814</v>
      </c>
      <c r="D21" s="1060" t="s">
        <v>815</v>
      </c>
    </row>
    <row r="22" spans="1:4">
      <c r="A22" s="1060">
        <v>21</v>
      </c>
      <c r="B22" s="1060" t="s">
        <v>816</v>
      </c>
      <c r="C22" s="1060" t="s">
        <v>818</v>
      </c>
      <c r="D22" s="1060" t="s">
        <v>819</v>
      </c>
    </row>
    <row r="23" spans="1:4">
      <c r="A23" s="1060">
        <v>22</v>
      </c>
      <c r="B23" s="1060" t="s">
        <v>816</v>
      </c>
      <c r="C23" s="1060" t="s">
        <v>820</v>
      </c>
      <c r="D23" s="1060" t="s">
        <v>821</v>
      </c>
    </row>
    <row r="24" spans="1:4">
      <c r="A24" s="1060">
        <v>23</v>
      </c>
      <c r="B24" s="1060" t="s">
        <v>816</v>
      </c>
      <c r="C24" s="1060" t="s">
        <v>816</v>
      </c>
      <c r="D24" s="1060" t="s">
        <v>817</v>
      </c>
    </row>
    <row r="25" spans="1:4">
      <c r="A25" s="1060">
        <v>24</v>
      </c>
      <c r="B25" s="1060" t="s">
        <v>816</v>
      </c>
      <c r="C25" s="1060" t="s">
        <v>822</v>
      </c>
      <c r="D25" s="1060" t="s">
        <v>823</v>
      </c>
    </row>
    <row r="26" spans="1:4">
      <c r="A26" s="1060">
        <v>25</v>
      </c>
      <c r="B26" s="1060" t="s">
        <v>816</v>
      </c>
      <c r="C26" s="1060" t="s">
        <v>824</v>
      </c>
      <c r="D26" s="1060" t="s">
        <v>825</v>
      </c>
    </row>
    <row r="27" spans="1:4">
      <c r="A27" s="1060">
        <v>26</v>
      </c>
      <c r="B27" s="1060" t="s">
        <v>826</v>
      </c>
      <c r="C27" s="1060" t="s">
        <v>828</v>
      </c>
      <c r="D27" s="1060" t="s">
        <v>829</v>
      </c>
    </row>
    <row r="28" spans="1:4">
      <c r="A28" s="1060">
        <v>27</v>
      </c>
      <c r="B28" s="1060" t="s">
        <v>826</v>
      </c>
      <c r="C28" s="1060" t="s">
        <v>830</v>
      </c>
      <c r="D28" s="1060" t="s">
        <v>831</v>
      </c>
    </row>
    <row r="29" spans="1:4">
      <c r="A29" s="1060">
        <v>28</v>
      </c>
      <c r="B29" s="1060" t="s">
        <v>826</v>
      </c>
      <c r="C29" s="1060" t="s">
        <v>826</v>
      </c>
      <c r="D29" s="1060" t="s">
        <v>827</v>
      </c>
    </row>
    <row r="30" spans="1:4">
      <c r="A30" s="1060">
        <v>29</v>
      </c>
      <c r="B30" s="1060" t="s">
        <v>826</v>
      </c>
      <c r="C30" s="1060" t="s">
        <v>832</v>
      </c>
      <c r="D30" s="1060" t="s">
        <v>833</v>
      </c>
    </row>
    <row r="31" spans="1:4">
      <c r="A31" s="1060">
        <v>30</v>
      </c>
      <c r="B31" s="1060" t="s">
        <v>834</v>
      </c>
      <c r="C31" s="1060" t="s">
        <v>836</v>
      </c>
      <c r="D31" s="1060" t="s">
        <v>837</v>
      </c>
    </row>
    <row r="32" spans="1:4">
      <c r="A32" s="1060">
        <v>31</v>
      </c>
      <c r="B32" s="1060" t="s">
        <v>834</v>
      </c>
      <c r="C32" s="1060" t="s">
        <v>838</v>
      </c>
      <c r="D32" s="1060" t="s">
        <v>839</v>
      </c>
    </row>
    <row r="33" spans="1:4">
      <c r="A33" s="1060">
        <v>32</v>
      </c>
      <c r="B33" s="1060" t="s">
        <v>834</v>
      </c>
      <c r="C33" s="1060" t="s">
        <v>834</v>
      </c>
      <c r="D33" s="1060" t="s">
        <v>835</v>
      </c>
    </row>
    <row r="34" spans="1:4">
      <c r="A34" s="1060">
        <v>33</v>
      </c>
      <c r="B34" s="1060" t="s">
        <v>834</v>
      </c>
      <c r="C34" s="1060" t="s">
        <v>840</v>
      </c>
      <c r="D34" s="1060" t="s">
        <v>841</v>
      </c>
    </row>
    <row r="35" spans="1:4">
      <c r="A35" s="1060">
        <v>34</v>
      </c>
      <c r="B35" s="1060" t="s">
        <v>842</v>
      </c>
      <c r="C35" s="1060" t="s">
        <v>844</v>
      </c>
      <c r="D35" s="1060" t="s">
        <v>845</v>
      </c>
    </row>
    <row r="36" spans="1:4">
      <c r="A36" s="1060">
        <v>35</v>
      </c>
      <c r="B36" s="1060" t="s">
        <v>842</v>
      </c>
      <c r="C36" s="1060" t="s">
        <v>846</v>
      </c>
      <c r="D36" s="1060" t="s">
        <v>847</v>
      </c>
    </row>
    <row r="37" spans="1:4">
      <c r="A37" s="1060">
        <v>36</v>
      </c>
      <c r="B37" s="1060" t="s">
        <v>842</v>
      </c>
      <c r="C37" s="1060" t="s">
        <v>848</v>
      </c>
      <c r="D37" s="1060" t="s">
        <v>849</v>
      </c>
    </row>
    <row r="38" spans="1:4">
      <c r="A38" s="1060">
        <v>37</v>
      </c>
      <c r="B38" s="1060" t="s">
        <v>842</v>
      </c>
      <c r="C38" s="1060" t="s">
        <v>842</v>
      </c>
      <c r="D38" s="1060" t="s">
        <v>843</v>
      </c>
    </row>
    <row r="39" spans="1:4">
      <c r="A39" s="1060">
        <v>38</v>
      </c>
      <c r="B39" s="1060" t="s">
        <v>842</v>
      </c>
      <c r="C39" s="1060" t="s">
        <v>850</v>
      </c>
      <c r="D39" s="1060" t="s">
        <v>851</v>
      </c>
    </row>
    <row r="40" spans="1:4">
      <c r="A40" s="1060">
        <v>39</v>
      </c>
      <c r="B40" s="1060" t="s">
        <v>842</v>
      </c>
      <c r="C40" s="1060" t="s">
        <v>852</v>
      </c>
      <c r="D40" s="1060" t="s">
        <v>853</v>
      </c>
    </row>
    <row r="41" spans="1:4">
      <c r="A41" s="1060">
        <v>40</v>
      </c>
      <c r="B41" s="1060" t="s">
        <v>854</v>
      </c>
      <c r="C41" s="1060" t="s">
        <v>856</v>
      </c>
      <c r="D41" s="1060" t="s">
        <v>857</v>
      </c>
    </row>
    <row r="42" spans="1:4">
      <c r="A42" s="1060">
        <v>41</v>
      </c>
      <c r="B42" s="1060" t="s">
        <v>854</v>
      </c>
      <c r="C42" s="1060" t="s">
        <v>854</v>
      </c>
      <c r="D42" s="1060" t="s">
        <v>855</v>
      </c>
    </row>
    <row r="43" spans="1:4">
      <c r="A43" s="1060">
        <v>42</v>
      </c>
      <c r="B43" s="1060" t="s">
        <v>854</v>
      </c>
      <c r="C43" s="1060" t="s">
        <v>858</v>
      </c>
      <c r="D43" s="1060" t="s">
        <v>859</v>
      </c>
    </row>
    <row r="44" spans="1:4">
      <c r="A44" s="1060">
        <v>43</v>
      </c>
      <c r="B44" s="1060" t="s">
        <v>854</v>
      </c>
      <c r="C44" s="1060" t="s">
        <v>860</v>
      </c>
      <c r="D44" s="1060" t="s">
        <v>861</v>
      </c>
    </row>
    <row r="45" spans="1:4">
      <c r="A45" s="1060">
        <v>44</v>
      </c>
      <c r="B45" s="1060" t="s">
        <v>854</v>
      </c>
      <c r="C45" s="1060" t="s">
        <v>862</v>
      </c>
      <c r="D45" s="1060" t="s">
        <v>863</v>
      </c>
    </row>
    <row r="46" spans="1:4">
      <c r="A46" s="1060">
        <v>45</v>
      </c>
      <c r="B46" s="1060" t="s">
        <v>864</v>
      </c>
      <c r="C46" s="1060" t="s">
        <v>866</v>
      </c>
      <c r="D46" s="1060" t="s">
        <v>867</v>
      </c>
    </row>
    <row r="47" spans="1:4">
      <c r="A47" s="1060">
        <v>46</v>
      </c>
      <c r="B47" s="1060" t="s">
        <v>864</v>
      </c>
      <c r="C47" s="1060" t="s">
        <v>868</v>
      </c>
      <c r="D47" s="1060" t="s">
        <v>869</v>
      </c>
    </row>
    <row r="48" spans="1:4">
      <c r="A48" s="1060">
        <v>47</v>
      </c>
      <c r="B48" s="1060" t="s">
        <v>864</v>
      </c>
      <c r="C48" s="1060" t="s">
        <v>870</v>
      </c>
      <c r="D48" s="1060" t="s">
        <v>871</v>
      </c>
    </row>
    <row r="49" spans="1:4">
      <c r="A49" s="1060">
        <v>48</v>
      </c>
      <c r="B49" s="1060" t="s">
        <v>864</v>
      </c>
      <c r="C49" s="1060" t="s">
        <v>864</v>
      </c>
      <c r="D49" s="1060" t="s">
        <v>865</v>
      </c>
    </row>
    <row r="50" spans="1:4">
      <c r="A50" s="1060">
        <v>49</v>
      </c>
      <c r="B50" s="1060" t="s">
        <v>864</v>
      </c>
      <c r="C50" s="1060" t="s">
        <v>872</v>
      </c>
      <c r="D50" s="1060" t="s">
        <v>873</v>
      </c>
    </row>
    <row r="51" spans="1:4">
      <c r="A51" s="1060">
        <v>50</v>
      </c>
      <c r="B51" s="1060" t="s">
        <v>864</v>
      </c>
      <c r="C51" s="1060" t="s">
        <v>874</v>
      </c>
      <c r="D51" s="1060" t="s">
        <v>875</v>
      </c>
    </row>
    <row r="52" spans="1:4">
      <c r="A52" s="1060">
        <v>51</v>
      </c>
      <c r="B52" s="1060" t="s">
        <v>864</v>
      </c>
      <c r="C52" s="1060" t="s">
        <v>876</v>
      </c>
      <c r="D52" s="1060" t="s">
        <v>877</v>
      </c>
    </row>
    <row r="53" spans="1:4">
      <c r="A53" s="1060">
        <v>52</v>
      </c>
      <c r="B53" s="1060" t="s">
        <v>878</v>
      </c>
      <c r="C53" s="1060" t="s">
        <v>880</v>
      </c>
      <c r="D53" s="1060" t="s">
        <v>881</v>
      </c>
    </row>
    <row r="54" spans="1:4">
      <c r="A54" s="1060">
        <v>53</v>
      </c>
      <c r="B54" s="1060" t="s">
        <v>878</v>
      </c>
      <c r="C54" s="1060" t="s">
        <v>882</v>
      </c>
      <c r="D54" s="1060" t="s">
        <v>883</v>
      </c>
    </row>
    <row r="55" spans="1:4">
      <c r="A55" s="1060">
        <v>54</v>
      </c>
      <c r="B55" s="1060" t="s">
        <v>878</v>
      </c>
      <c r="C55" s="1060" t="s">
        <v>884</v>
      </c>
      <c r="D55" s="1060" t="s">
        <v>885</v>
      </c>
    </row>
    <row r="56" spans="1:4">
      <c r="A56" s="1060">
        <v>55</v>
      </c>
      <c r="B56" s="1060" t="s">
        <v>878</v>
      </c>
      <c r="C56" s="1060" t="s">
        <v>886</v>
      </c>
      <c r="D56" s="1060" t="s">
        <v>887</v>
      </c>
    </row>
    <row r="57" spans="1:4">
      <c r="A57" s="1060">
        <v>56</v>
      </c>
      <c r="B57" s="1060" t="s">
        <v>878</v>
      </c>
      <c r="C57" s="1060" t="s">
        <v>878</v>
      </c>
      <c r="D57" s="1060" t="s">
        <v>879</v>
      </c>
    </row>
    <row r="58" spans="1:4">
      <c r="A58" s="1060">
        <v>57</v>
      </c>
      <c r="B58" s="1060" t="s">
        <v>888</v>
      </c>
      <c r="C58" s="1060" t="s">
        <v>890</v>
      </c>
      <c r="D58" s="1060" t="s">
        <v>891</v>
      </c>
    </row>
    <row r="59" spans="1:4">
      <c r="A59" s="1060">
        <v>58</v>
      </c>
      <c r="B59" s="1060" t="s">
        <v>888</v>
      </c>
      <c r="C59" s="1060" t="s">
        <v>892</v>
      </c>
      <c r="D59" s="1060" t="s">
        <v>893</v>
      </c>
    </row>
    <row r="60" spans="1:4">
      <c r="A60" s="1060">
        <v>59</v>
      </c>
      <c r="B60" s="1060" t="s">
        <v>888</v>
      </c>
      <c r="C60" s="1060" t="s">
        <v>894</v>
      </c>
      <c r="D60" s="1060" t="s">
        <v>895</v>
      </c>
    </row>
    <row r="61" spans="1:4">
      <c r="A61" s="1060">
        <v>60</v>
      </c>
      <c r="B61" s="1060" t="s">
        <v>888</v>
      </c>
      <c r="C61" s="1060" t="s">
        <v>896</v>
      </c>
      <c r="D61" s="1060" t="s">
        <v>897</v>
      </c>
    </row>
    <row r="62" spans="1:4">
      <c r="A62" s="1060">
        <v>61</v>
      </c>
      <c r="B62" s="1060" t="s">
        <v>888</v>
      </c>
      <c r="C62" s="1060" t="s">
        <v>888</v>
      </c>
      <c r="D62" s="1060" t="s">
        <v>889</v>
      </c>
    </row>
    <row r="63" spans="1:4">
      <c r="A63" s="1060">
        <v>62</v>
      </c>
      <c r="B63" s="1060" t="s">
        <v>888</v>
      </c>
      <c r="C63" s="1060" t="s">
        <v>898</v>
      </c>
      <c r="D63" s="1060" t="s">
        <v>899</v>
      </c>
    </row>
    <row r="64" spans="1:4">
      <c r="A64" s="1060">
        <v>63</v>
      </c>
      <c r="B64" s="1060" t="s">
        <v>900</v>
      </c>
      <c r="C64" s="1060" t="s">
        <v>902</v>
      </c>
      <c r="D64" s="1060" t="s">
        <v>903</v>
      </c>
    </row>
    <row r="65" spans="1:4">
      <c r="A65" s="1060">
        <v>64</v>
      </c>
      <c r="B65" s="1060" t="s">
        <v>900</v>
      </c>
      <c r="C65" s="1060" t="s">
        <v>904</v>
      </c>
      <c r="D65" s="1060" t="s">
        <v>905</v>
      </c>
    </row>
    <row r="66" spans="1:4">
      <c r="A66" s="1060">
        <v>65</v>
      </c>
      <c r="B66" s="1060" t="s">
        <v>900</v>
      </c>
      <c r="C66" s="1060" t="s">
        <v>906</v>
      </c>
      <c r="D66" s="1060" t="s">
        <v>907</v>
      </c>
    </row>
    <row r="67" spans="1:4">
      <c r="A67" s="1060">
        <v>66</v>
      </c>
      <c r="B67" s="1060" t="s">
        <v>900</v>
      </c>
      <c r="C67" s="1060" t="s">
        <v>900</v>
      </c>
      <c r="D67" s="1060" t="s">
        <v>901</v>
      </c>
    </row>
    <row r="68" spans="1:4">
      <c r="A68" s="1060">
        <v>67</v>
      </c>
      <c r="B68" s="1060" t="s">
        <v>900</v>
      </c>
      <c r="C68" s="1060" t="s">
        <v>908</v>
      </c>
      <c r="D68" s="1060" t="s">
        <v>909</v>
      </c>
    </row>
    <row r="69" spans="1:4">
      <c r="A69" s="1060">
        <v>68</v>
      </c>
      <c r="B69" s="1060" t="s">
        <v>900</v>
      </c>
      <c r="C69" s="1060" t="s">
        <v>898</v>
      </c>
      <c r="D69" s="1060" t="s">
        <v>910</v>
      </c>
    </row>
    <row r="70" spans="1:4">
      <c r="A70" s="1060">
        <v>69</v>
      </c>
      <c r="B70" s="1060" t="s">
        <v>911</v>
      </c>
      <c r="C70" s="1060" t="s">
        <v>913</v>
      </c>
      <c r="D70" s="1060" t="s">
        <v>914</v>
      </c>
    </row>
    <row r="71" spans="1:4">
      <c r="A71" s="1060">
        <v>70</v>
      </c>
      <c r="B71" s="1060" t="s">
        <v>911</v>
      </c>
      <c r="C71" s="1060" t="s">
        <v>915</v>
      </c>
      <c r="D71" s="1060" t="s">
        <v>916</v>
      </c>
    </row>
    <row r="72" spans="1:4">
      <c r="A72" s="1060">
        <v>71</v>
      </c>
      <c r="B72" s="1060" t="s">
        <v>911</v>
      </c>
      <c r="C72" s="1060" t="s">
        <v>917</v>
      </c>
      <c r="D72" s="1060" t="s">
        <v>918</v>
      </c>
    </row>
    <row r="73" spans="1:4">
      <c r="A73" s="1060">
        <v>72</v>
      </c>
      <c r="B73" s="1060" t="s">
        <v>911</v>
      </c>
      <c r="C73" s="1060" t="s">
        <v>919</v>
      </c>
      <c r="D73" s="1060" t="s">
        <v>920</v>
      </c>
    </row>
    <row r="74" spans="1:4">
      <c r="A74" s="1060">
        <v>73</v>
      </c>
      <c r="B74" s="1060" t="s">
        <v>911</v>
      </c>
      <c r="C74" s="1060" t="s">
        <v>921</v>
      </c>
      <c r="D74" s="1060" t="s">
        <v>922</v>
      </c>
    </row>
    <row r="75" spans="1:4">
      <c r="A75" s="1060">
        <v>74</v>
      </c>
      <c r="B75" s="1060" t="s">
        <v>911</v>
      </c>
      <c r="C75" s="1060" t="s">
        <v>911</v>
      </c>
      <c r="D75" s="1060" t="s">
        <v>912</v>
      </c>
    </row>
    <row r="76" spans="1:4">
      <c r="A76" s="1060">
        <v>75</v>
      </c>
      <c r="B76" s="1060" t="s">
        <v>923</v>
      </c>
      <c r="C76" s="1060" t="s">
        <v>925</v>
      </c>
      <c r="D76" s="1060" t="s">
        <v>926</v>
      </c>
    </row>
    <row r="77" spans="1:4">
      <c r="A77" s="1060">
        <v>76</v>
      </c>
      <c r="B77" s="1060" t="s">
        <v>923</v>
      </c>
      <c r="C77" s="1060" t="s">
        <v>927</v>
      </c>
      <c r="D77" s="1060" t="s">
        <v>928</v>
      </c>
    </row>
    <row r="78" spans="1:4">
      <c r="A78" s="1060">
        <v>77</v>
      </c>
      <c r="B78" s="1060" t="s">
        <v>923</v>
      </c>
      <c r="C78" s="1060" t="s">
        <v>929</v>
      </c>
      <c r="D78" s="1060" t="s">
        <v>930</v>
      </c>
    </row>
    <row r="79" spans="1:4">
      <c r="A79" s="1060">
        <v>78</v>
      </c>
      <c r="B79" s="1060" t="s">
        <v>923</v>
      </c>
      <c r="C79" s="1060" t="s">
        <v>931</v>
      </c>
      <c r="D79" s="1060" t="s">
        <v>932</v>
      </c>
    </row>
    <row r="80" spans="1:4">
      <c r="A80" s="1060">
        <v>79</v>
      </c>
      <c r="B80" s="1060" t="s">
        <v>923</v>
      </c>
      <c r="C80" s="1060" t="s">
        <v>923</v>
      </c>
      <c r="D80" s="1060" t="s">
        <v>924</v>
      </c>
    </row>
    <row r="81" spans="1:4">
      <c r="A81" s="1060">
        <v>80</v>
      </c>
      <c r="B81" s="1060" t="s">
        <v>923</v>
      </c>
      <c r="C81" s="1060" t="s">
        <v>933</v>
      </c>
      <c r="D81" s="1060" t="s">
        <v>934</v>
      </c>
    </row>
    <row r="82" spans="1:4">
      <c r="A82" s="1060">
        <v>81</v>
      </c>
      <c r="B82" s="1060" t="s">
        <v>935</v>
      </c>
      <c r="C82" s="1060" t="s">
        <v>937</v>
      </c>
      <c r="D82" s="1060" t="s">
        <v>938</v>
      </c>
    </row>
    <row r="83" spans="1:4">
      <c r="A83" s="1060">
        <v>82</v>
      </c>
      <c r="B83" s="1060" t="s">
        <v>935</v>
      </c>
      <c r="C83" s="1060" t="s">
        <v>939</v>
      </c>
      <c r="D83" s="1060" t="s">
        <v>940</v>
      </c>
    </row>
    <row r="84" spans="1:4">
      <c r="A84" s="1060">
        <v>83</v>
      </c>
      <c r="B84" s="1060" t="s">
        <v>935</v>
      </c>
      <c r="C84" s="1060" t="s">
        <v>941</v>
      </c>
      <c r="D84" s="1060" t="s">
        <v>942</v>
      </c>
    </row>
    <row r="85" spans="1:4">
      <c r="A85" s="1060">
        <v>84</v>
      </c>
      <c r="B85" s="1060" t="s">
        <v>935</v>
      </c>
      <c r="C85" s="1060" t="s">
        <v>935</v>
      </c>
      <c r="D85" s="1060" t="s">
        <v>936</v>
      </c>
    </row>
    <row r="86" spans="1:4">
      <c r="A86" s="1060">
        <v>85</v>
      </c>
      <c r="B86" s="1060" t="s">
        <v>935</v>
      </c>
      <c r="C86" s="1060" t="s">
        <v>943</v>
      </c>
      <c r="D86" s="1060" t="s">
        <v>944</v>
      </c>
    </row>
    <row r="87" spans="1:4">
      <c r="A87" s="1060">
        <v>86</v>
      </c>
      <c r="B87" s="1060" t="s">
        <v>945</v>
      </c>
      <c r="C87" s="1060" t="s">
        <v>947</v>
      </c>
      <c r="D87" s="1060" t="s">
        <v>948</v>
      </c>
    </row>
    <row r="88" spans="1:4">
      <c r="A88" s="1060">
        <v>87</v>
      </c>
      <c r="B88" s="1060" t="s">
        <v>945</v>
      </c>
      <c r="C88" s="1060" t="s">
        <v>949</v>
      </c>
      <c r="D88" s="1060" t="s">
        <v>950</v>
      </c>
    </row>
    <row r="89" spans="1:4">
      <c r="A89" s="1060">
        <v>88</v>
      </c>
      <c r="B89" s="1060" t="s">
        <v>945</v>
      </c>
      <c r="C89" s="1060" t="s">
        <v>951</v>
      </c>
      <c r="D89" s="1060" t="s">
        <v>952</v>
      </c>
    </row>
    <row r="90" spans="1:4">
      <c r="A90" s="1060">
        <v>89</v>
      </c>
      <c r="B90" s="1060" t="s">
        <v>945</v>
      </c>
      <c r="C90" s="1060" t="s">
        <v>945</v>
      </c>
      <c r="D90" s="1060" t="s">
        <v>946</v>
      </c>
    </row>
    <row r="91" spans="1:4">
      <c r="A91" s="1060">
        <v>90</v>
      </c>
      <c r="B91" s="1060" t="s">
        <v>953</v>
      </c>
      <c r="C91" s="1060" t="s">
        <v>955</v>
      </c>
      <c r="D91" s="1060" t="s">
        <v>956</v>
      </c>
    </row>
    <row r="92" spans="1:4">
      <c r="A92" s="1060">
        <v>91</v>
      </c>
      <c r="B92" s="1060" t="s">
        <v>953</v>
      </c>
      <c r="C92" s="1060" t="s">
        <v>957</v>
      </c>
      <c r="D92" s="1060" t="s">
        <v>958</v>
      </c>
    </row>
    <row r="93" spans="1:4">
      <c r="A93" s="1060">
        <v>92</v>
      </c>
      <c r="B93" s="1060" t="s">
        <v>953</v>
      </c>
      <c r="C93" s="1060" t="s">
        <v>959</v>
      </c>
      <c r="D93" s="1060" t="s">
        <v>960</v>
      </c>
    </row>
    <row r="94" spans="1:4">
      <c r="A94" s="1060">
        <v>93</v>
      </c>
      <c r="B94" s="1060" t="s">
        <v>953</v>
      </c>
      <c r="C94" s="1060" t="s">
        <v>953</v>
      </c>
      <c r="D94" s="1060" t="s">
        <v>954</v>
      </c>
    </row>
    <row r="95" spans="1:4">
      <c r="A95" s="1060">
        <v>94</v>
      </c>
      <c r="B95" s="1060" t="s">
        <v>953</v>
      </c>
      <c r="C95" s="1060" t="s">
        <v>961</v>
      </c>
      <c r="D95" s="1060" t="s">
        <v>962</v>
      </c>
    </row>
    <row r="96" spans="1:4">
      <c r="A96" s="1060">
        <v>95</v>
      </c>
      <c r="B96" s="1060" t="s">
        <v>963</v>
      </c>
      <c r="C96" s="1060" t="s">
        <v>965</v>
      </c>
      <c r="D96" s="1060" t="s">
        <v>966</v>
      </c>
    </row>
    <row r="97" spans="1:4">
      <c r="A97" s="1060">
        <v>96</v>
      </c>
      <c r="B97" s="1060" t="s">
        <v>963</v>
      </c>
      <c r="C97" s="1060" t="s">
        <v>967</v>
      </c>
      <c r="D97" s="1060" t="s">
        <v>968</v>
      </c>
    </row>
    <row r="98" spans="1:4">
      <c r="A98" s="1060">
        <v>97</v>
      </c>
      <c r="B98" s="1060" t="s">
        <v>963</v>
      </c>
      <c r="C98" s="1060" t="s">
        <v>969</v>
      </c>
      <c r="D98" s="1060" t="s">
        <v>970</v>
      </c>
    </row>
    <row r="99" spans="1:4">
      <c r="A99" s="1060">
        <v>98</v>
      </c>
      <c r="B99" s="1060" t="s">
        <v>963</v>
      </c>
      <c r="C99" s="1060" t="s">
        <v>971</v>
      </c>
      <c r="D99" s="1060" t="s">
        <v>972</v>
      </c>
    </row>
    <row r="100" spans="1:4">
      <c r="A100" s="1060">
        <v>99</v>
      </c>
      <c r="B100" s="1060" t="s">
        <v>963</v>
      </c>
      <c r="C100" s="1060" t="s">
        <v>973</v>
      </c>
      <c r="D100" s="1060" t="s">
        <v>974</v>
      </c>
    </row>
    <row r="101" spans="1:4">
      <c r="A101" s="1060">
        <v>100</v>
      </c>
      <c r="B101" s="1060" t="s">
        <v>963</v>
      </c>
      <c r="C101" s="1060" t="s">
        <v>975</v>
      </c>
      <c r="D101" s="1060" t="s">
        <v>976</v>
      </c>
    </row>
    <row r="102" spans="1:4">
      <c r="A102" s="1060">
        <v>101</v>
      </c>
      <c r="B102" s="1060" t="s">
        <v>963</v>
      </c>
      <c r="C102" s="1060" t="s">
        <v>977</v>
      </c>
      <c r="D102" s="1060" t="s">
        <v>978</v>
      </c>
    </row>
    <row r="103" spans="1:4">
      <c r="A103" s="1060">
        <v>102</v>
      </c>
      <c r="B103" s="1060" t="s">
        <v>963</v>
      </c>
      <c r="C103" s="1060" t="s">
        <v>963</v>
      </c>
      <c r="D103" s="1060" t="s">
        <v>964</v>
      </c>
    </row>
    <row r="104" spans="1:4">
      <c r="A104" s="1060">
        <v>103</v>
      </c>
      <c r="B104" s="1060" t="s">
        <v>963</v>
      </c>
      <c r="C104" s="1060" t="s">
        <v>979</v>
      </c>
      <c r="D104" s="1060" t="s">
        <v>980</v>
      </c>
    </row>
    <row r="105" spans="1:4">
      <c r="A105" s="1060">
        <v>104</v>
      </c>
      <c r="B105" s="1060" t="s">
        <v>963</v>
      </c>
      <c r="C105" s="1060" t="s">
        <v>981</v>
      </c>
      <c r="D105" s="1060" t="s">
        <v>982</v>
      </c>
    </row>
    <row r="106" spans="1:4">
      <c r="A106" s="1060">
        <v>105</v>
      </c>
      <c r="B106" s="1060" t="s">
        <v>963</v>
      </c>
      <c r="C106" s="1060" t="s">
        <v>983</v>
      </c>
      <c r="D106" s="1060" t="s">
        <v>984</v>
      </c>
    </row>
    <row r="107" spans="1:4">
      <c r="A107" s="1060">
        <v>106</v>
      </c>
      <c r="B107" s="1060" t="s">
        <v>963</v>
      </c>
      <c r="C107" s="1060" t="s">
        <v>985</v>
      </c>
      <c r="D107" s="1060" t="s">
        <v>986</v>
      </c>
    </row>
    <row r="108" spans="1:4">
      <c r="A108" s="1060">
        <v>107</v>
      </c>
      <c r="B108" s="1060" t="s">
        <v>987</v>
      </c>
      <c r="C108" s="1060" t="s">
        <v>989</v>
      </c>
      <c r="D108" s="1060" t="s">
        <v>990</v>
      </c>
    </row>
    <row r="109" spans="1:4">
      <c r="A109" s="1060">
        <v>108</v>
      </c>
      <c r="B109" s="1060" t="s">
        <v>987</v>
      </c>
      <c r="C109" s="1060" t="s">
        <v>991</v>
      </c>
      <c r="D109" s="1060" t="s">
        <v>992</v>
      </c>
    </row>
    <row r="110" spans="1:4">
      <c r="A110" s="1060">
        <v>109</v>
      </c>
      <c r="B110" s="1060" t="s">
        <v>987</v>
      </c>
      <c r="C110" s="1060" t="s">
        <v>993</v>
      </c>
      <c r="D110" s="1060" t="s">
        <v>994</v>
      </c>
    </row>
    <row r="111" spans="1:4">
      <c r="A111" s="1060">
        <v>110</v>
      </c>
      <c r="B111" s="1060" t="s">
        <v>987</v>
      </c>
      <c r="C111" s="1060" t="s">
        <v>898</v>
      </c>
      <c r="D111" s="1060" t="s">
        <v>995</v>
      </c>
    </row>
    <row r="112" spans="1:4">
      <c r="A112" s="1060">
        <v>111</v>
      </c>
      <c r="B112" s="1060" t="s">
        <v>987</v>
      </c>
      <c r="C112" s="1060" t="s">
        <v>996</v>
      </c>
      <c r="D112" s="1060" t="s">
        <v>997</v>
      </c>
    </row>
    <row r="113" spans="1:4">
      <c r="A113" s="1060">
        <v>112</v>
      </c>
      <c r="B113" s="1060" t="s">
        <v>987</v>
      </c>
      <c r="C113" s="1060" t="s">
        <v>987</v>
      </c>
      <c r="D113" s="1060" t="s">
        <v>988</v>
      </c>
    </row>
    <row r="114" spans="1:4">
      <c r="A114" s="1060">
        <v>113</v>
      </c>
      <c r="B114" s="1060" t="s">
        <v>987</v>
      </c>
      <c r="C114" s="1060" t="s">
        <v>998</v>
      </c>
      <c r="D114" s="1060" t="s">
        <v>999</v>
      </c>
    </row>
    <row r="115" spans="1:4">
      <c r="A115" s="1060">
        <v>114</v>
      </c>
      <c r="B115" s="1060" t="s">
        <v>1000</v>
      </c>
      <c r="C115" s="1060" t="s">
        <v>1002</v>
      </c>
      <c r="D115" s="1060" t="s">
        <v>1003</v>
      </c>
    </row>
    <row r="116" spans="1:4">
      <c r="A116" s="1060">
        <v>115</v>
      </c>
      <c r="B116" s="1060" t="s">
        <v>1000</v>
      </c>
      <c r="C116" s="1060" t="s">
        <v>1000</v>
      </c>
      <c r="D116" s="1060" t="s">
        <v>1001</v>
      </c>
    </row>
    <row r="117" spans="1:4">
      <c r="A117" s="1060">
        <v>116</v>
      </c>
      <c r="B117" s="1060" t="s">
        <v>1000</v>
      </c>
      <c r="C117" s="1060" t="s">
        <v>1004</v>
      </c>
      <c r="D117" s="1060" t="s">
        <v>1005</v>
      </c>
    </row>
    <row r="118" spans="1:4">
      <c r="A118" s="1060">
        <v>117</v>
      </c>
      <c r="B118" s="1060" t="s">
        <v>1006</v>
      </c>
      <c r="C118" s="1060" t="s">
        <v>1008</v>
      </c>
      <c r="D118" s="1060" t="s">
        <v>1009</v>
      </c>
    </row>
    <row r="119" spans="1:4">
      <c r="A119" s="1060">
        <v>118</v>
      </c>
      <c r="B119" s="1060" t="s">
        <v>1006</v>
      </c>
      <c r="C119" s="1060" t="s">
        <v>1010</v>
      </c>
      <c r="D119" s="1060" t="s">
        <v>1011</v>
      </c>
    </row>
    <row r="120" spans="1:4">
      <c r="A120" s="1060">
        <v>119</v>
      </c>
      <c r="B120" s="1060" t="s">
        <v>1006</v>
      </c>
      <c r="C120" s="1060" t="s">
        <v>1012</v>
      </c>
      <c r="D120" s="1060" t="s">
        <v>1013</v>
      </c>
    </row>
    <row r="121" spans="1:4">
      <c r="A121" s="1060">
        <v>120</v>
      </c>
      <c r="B121" s="1060" t="s">
        <v>1006</v>
      </c>
      <c r="C121" s="1060" t="s">
        <v>1006</v>
      </c>
      <c r="D121" s="1060" t="s">
        <v>1007</v>
      </c>
    </row>
    <row r="122" spans="1:4">
      <c r="A122" s="1060">
        <v>121</v>
      </c>
      <c r="B122" s="1060" t="s">
        <v>1006</v>
      </c>
      <c r="C122" s="1060" t="s">
        <v>1014</v>
      </c>
      <c r="D122" s="1060" t="s">
        <v>1015</v>
      </c>
    </row>
    <row r="123" spans="1:4">
      <c r="A123" s="1060">
        <v>122</v>
      </c>
      <c r="B123" s="1060" t="s">
        <v>1016</v>
      </c>
      <c r="C123" s="1060" t="s">
        <v>1018</v>
      </c>
      <c r="D123" s="1060" t="s">
        <v>1019</v>
      </c>
    </row>
    <row r="124" spans="1:4">
      <c r="A124" s="1060">
        <v>123</v>
      </c>
      <c r="B124" s="1060" t="s">
        <v>1016</v>
      </c>
      <c r="C124" s="1060" t="s">
        <v>1020</v>
      </c>
      <c r="D124" s="1060" t="s">
        <v>1021</v>
      </c>
    </row>
    <row r="125" spans="1:4">
      <c r="A125" s="1060">
        <v>124</v>
      </c>
      <c r="B125" s="1060" t="s">
        <v>1016</v>
      </c>
      <c r="C125" s="1060" t="s">
        <v>1022</v>
      </c>
      <c r="D125" s="1060" t="s">
        <v>1023</v>
      </c>
    </row>
    <row r="126" spans="1:4">
      <c r="A126" s="1060">
        <v>125</v>
      </c>
      <c r="B126" s="1060" t="s">
        <v>1016</v>
      </c>
      <c r="C126" s="1060" t="s">
        <v>1016</v>
      </c>
      <c r="D126" s="1060" t="s">
        <v>1017</v>
      </c>
    </row>
    <row r="127" spans="1:4">
      <c r="A127" s="1060">
        <v>126</v>
      </c>
      <c r="B127" s="1060" t="s">
        <v>1016</v>
      </c>
      <c r="C127" s="1060" t="s">
        <v>1024</v>
      </c>
      <c r="D127" s="1060" t="s">
        <v>1025</v>
      </c>
    </row>
    <row r="128" spans="1:4">
      <c r="A128" s="1060">
        <v>127</v>
      </c>
      <c r="B128" s="1060" t="s">
        <v>1016</v>
      </c>
      <c r="C128" s="1060" t="s">
        <v>1026</v>
      </c>
      <c r="D128" s="1060" t="s">
        <v>1027</v>
      </c>
    </row>
    <row r="129" spans="1:4">
      <c r="A129" s="1060">
        <v>128</v>
      </c>
      <c r="B129" s="1060" t="s">
        <v>1028</v>
      </c>
      <c r="C129" s="1060" t="s">
        <v>1030</v>
      </c>
      <c r="D129" s="1060" t="s">
        <v>1031</v>
      </c>
    </row>
    <row r="130" spans="1:4">
      <c r="A130" s="1060">
        <v>129</v>
      </c>
      <c r="B130" s="1060" t="s">
        <v>1028</v>
      </c>
      <c r="C130" s="1060" t="s">
        <v>1032</v>
      </c>
      <c r="D130" s="1060" t="s">
        <v>1033</v>
      </c>
    </row>
    <row r="131" spans="1:4">
      <c r="A131" s="1060">
        <v>130</v>
      </c>
      <c r="B131" s="1060" t="s">
        <v>1028</v>
      </c>
      <c r="C131" s="1060" t="s">
        <v>1034</v>
      </c>
      <c r="D131" s="1060" t="s">
        <v>1035</v>
      </c>
    </row>
    <row r="132" spans="1:4">
      <c r="A132" s="1060">
        <v>131</v>
      </c>
      <c r="B132" s="1060" t="s">
        <v>1028</v>
      </c>
      <c r="C132" s="1060" t="s">
        <v>1028</v>
      </c>
      <c r="D132" s="1060" t="s">
        <v>1029</v>
      </c>
    </row>
    <row r="133" spans="1:4">
      <c r="A133" s="1060">
        <v>132</v>
      </c>
      <c r="B133" s="1060" t="s">
        <v>1036</v>
      </c>
      <c r="C133" s="1060" t="s">
        <v>1038</v>
      </c>
      <c r="D133" s="1060" t="s">
        <v>1039</v>
      </c>
    </row>
    <row r="134" spans="1:4">
      <c r="A134" s="1060">
        <v>133</v>
      </c>
      <c r="B134" s="1060" t="s">
        <v>1036</v>
      </c>
      <c r="C134" s="1060" t="s">
        <v>1036</v>
      </c>
      <c r="D134" s="1060" t="s">
        <v>1037</v>
      </c>
    </row>
    <row r="135" spans="1:4">
      <c r="A135" s="1060">
        <v>134</v>
      </c>
      <c r="B135" s="1060" t="s">
        <v>1036</v>
      </c>
      <c r="C135" s="1060" t="s">
        <v>1040</v>
      </c>
      <c r="D135" s="1060" t="s">
        <v>1041</v>
      </c>
    </row>
    <row r="136" spans="1:4">
      <c r="A136" s="1060">
        <v>135</v>
      </c>
      <c r="B136" s="1060" t="s">
        <v>1036</v>
      </c>
      <c r="C136" s="1060" t="s">
        <v>1042</v>
      </c>
      <c r="D136" s="1060" t="s">
        <v>1043</v>
      </c>
    </row>
    <row r="137" spans="1:4">
      <c r="A137" s="1060">
        <v>136</v>
      </c>
      <c r="B137" s="1060" t="s">
        <v>1044</v>
      </c>
      <c r="C137" s="1060" t="s">
        <v>1044</v>
      </c>
      <c r="D137" s="1060" t="s">
        <v>1045</v>
      </c>
    </row>
    <row r="138" spans="1:4">
      <c r="A138" s="1060">
        <v>137</v>
      </c>
      <c r="B138" s="1060" t="s">
        <v>1046</v>
      </c>
      <c r="C138" s="1060" t="s">
        <v>1046</v>
      </c>
      <c r="D138" s="1060" t="s">
        <v>1047</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603</v>
      </c>
    </row>
    <row r="5" spans="2:4">
      <c r="B5" s="53" t="s">
        <v>223</v>
      </c>
    </row>
    <row r="6" spans="2:4" ht="22.5">
      <c r="B6" s="53" t="s">
        <v>267</v>
      </c>
    </row>
    <row r="7" spans="2:4" ht="22.5">
      <c r="B7" s="53" t="s">
        <v>268</v>
      </c>
    </row>
    <row r="8" spans="2:4" ht="22.5">
      <c r="B8" s="53" t="s">
        <v>269</v>
      </c>
    </row>
    <row r="9" spans="2:4" ht="22.5">
      <c r="B9" s="53" t="s">
        <v>504</v>
      </c>
    </row>
    <row r="10" spans="2:4" ht="56.25">
      <c r="B10" s="53" t="s">
        <v>766</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476</v>
      </c>
    </row>
    <row r="28" spans="1:2">
      <c r="B28" s="222" t="s">
        <v>475</v>
      </c>
    </row>
    <row r="29" spans="1:2">
      <c r="B29" s="309" t="s">
        <v>390</v>
      </c>
    </row>
    <row r="30" spans="1:2" ht="22.5">
      <c r="B30" s="222" t="s">
        <v>602</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2">
    <tabColor rgb="FFCCCCFF"/>
  </sheetPr>
  <dimension ref="A1:X46"/>
  <sheetViews>
    <sheetView showGridLines="0" topLeftCell="C4" zoomScale="80" zoomScaleNormal="80" workbookViewId="0">
      <selection activeCell="D5" sqref="D5:J5"/>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56" t="s">
        <v>711</v>
      </c>
      <c r="E5" s="1157"/>
      <c r="F5" s="1157"/>
      <c r="G5" s="1157"/>
      <c r="H5" s="1157"/>
      <c r="I5" s="1157"/>
      <c r="J5" s="1158"/>
      <c r="K5" s="435"/>
      <c r="L5" s="176"/>
      <c r="M5" s="176"/>
      <c r="N5" s="176"/>
      <c r="O5" s="176"/>
      <c r="P5" s="176"/>
      <c r="Q5" s="176"/>
      <c r="R5" s="176"/>
      <c r="S5" s="567"/>
      <c r="T5" s="567"/>
      <c r="U5" s="567"/>
      <c r="V5" s="567"/>
      <c r="W5" s="176"/>
    </row>
    <row r="6" spans="1:24" s="468" customFormat="1" ht="3" customHeight="1">
      <c r="A6" s="310"/>
      <c r="B6" s="310"/>
      <c r="D6" s="1173"/>
      <c r="E6" s="1174"/>
      <c r="F6" s="1174"/>
      <c r="G6" s="1174"/>
      <c r="H6" s="1174"/>
      <c r="I6" s="1174"/>
      <c r="J6" s="1175"/>
      <c r="S6" s="645"/>
      <c r="T6" s="645"/>
      <c r="U6" s="645"/>
      <c r="V6" s="645"/>
    </row>
    <row r="7" spans="1:24" s="468" customFormat="1" ht="5.25" hidden="1" customHeight="1">
      <c r="A7" s="310"/>
      <c r="B7" s="310"/>
      <c r="E7" s="1176"/>
      <c r="F7" s="1176"/>
      <c r="G7" s="1172"/>
      <c r="H7" s="1172"/>
      <c r="I7" s="1172"/>
      <c r="J7" s="1172"/>
      <c r="S7" s="645"/>
      <c r="T7" s="645"/>
      <c r="U7" s="645"/>
      <c r="V7" s="645"/>
    </row>
    <row r="8" spans="1:24" s="468" customFormat="1" ht="5.25" hidden="1" customHeight="1">
      <c r="A8" s="310"/>
      <c r="B8" s="310"/>
      <c r="E8" s="1176"/>
      <c r="F8" s="1176"/>
      <c r="G8" s="1172"/>
      <c r="H8" s="1172"/>
      <c r="I8" s="1172"/>
      <c r="J8" s="1172"/>
      <c r="S8" s="645"/>
      <c r="T8" s="645"/>
      <c r="U8" s="645"/>
      <c r="V8" s="645"/>
    </row>
    <row r="9" spans="1:24" s="468" customFormat="1" ht="5.25" hidden="1" customHeight="1">
      <c r="A9" s="310"/>
      <c r="B9" s="310"/>
      <c r="E9" s="1176"/>
      <c r="F9" s="1176"/>
      <c r="G9" s="1172"/>
      <c r="H9" s="1172"/>
      <c r="I9" s="1172"/>
      <c r="J9" s="1172"/>
      <c r="S9" s="645"/>
      <c r="T9" s="645"/>
      <c r="U9" s="645"/>
      <c r="V9" s="645"/>
    </row>
    <row r="10" spans="1:24" s="645" customFormat="1" ht="5.25" hidden="1">
      <c r="A10" s="310"/>
      <c r="B10" s="310"/>
      <c r="E10" s="1177"/>
      <c r="F10" s="1177"/>
      <c r="G10" s="840"/>
      <c r="H10" s="464"/>
      <c r="I10" s="793"/>
      <c r="J10" s="793"/>
    </row>
    <row r="11" spans="1:24" s="159" customFormat="1" ht="18.75" hidden="1" customHeight="1">
      <c r="A11" s="310"/>
      <c r="B11" s="310"/>
      <c r="D11" s="152"/>
      <c r="E11" s="1178" t="s">
        <v>718</v>
      </c>
      <c r="F11" s="1178"/>
      <c r="G11" s="1125" t="s">
        <v>85</v>
      </c>
      <c r="H11" s="466"/>
      <c r="I11" s="166"/>
      <c r="J11" s="152"/>
      <c r="K11" s="153"/>
      <c r="L11" s="152"/>
      <c r="M11" s="152"/>
      <c r="N11" s="153"/>
      <c r="O11" s="153"/>
      <c r="P11" s="152"/>
      <c r="Q11" s="152"/>
      <c r="R11" s="153"/>
      <c r="S11" s="553"/>
      <c r="T11" s="552"/>
      <c r="U11" s="552"/>
      <c r="V11" s="553"/>
    </row>
    <row r="12" spans="1:24" s="468" customFormat="1" ht="18.75" hidden="1">
      <c r="A12" s="310"/>
      <c r="B12" s="310"/>
      <c r="E12" s="1178" t="s">
        <v>719</v>
      </c>
      <c r="F12" s="1178"/>
      <c r="G12" s="1125" t="s">
        <v>85</v>
      </c>
      <c r="H12" s="466"/>
      <c r="I12" s="464"/>
      <c r="J12" s="467"/>
      <c r="K12" s="463"/>
      <c r="L12" s="463"/>
      <c r="M12" s="463"/>
      <c r="N12" s="462"/>
      <c r="O12" s="463"/>
      <c r="P12" s="463"/>
      <c r="Q12" s="463"/>
      <c r="R12" s="462"/>
      <c r="S12" s="644"/>
      <c r="T12" s="644"/>
      <c r="U12" s="644"/>
      <c r="V12" s="643"/>
    </row>
    <row r="13" spans="1:24" s="468" customFormat="1" ht="5.25" hidden="1" customHeight="1">
      <c r="A13" s="310"/>
      <c r="B13" s="310"/>
      <c r="E13" s="1171"/>
      <c r="F13" s="1171"/>
      <c r="G13" s="465"/>
      <c r="H13" s="464"/>
      <c r="I13" s="463"/>
      <c r="J13" s="463"/>
      <c r="K13" s="463"/>
      <c r="L13" s="463"/>
      <c r="M13" s="463"/>
      <c r="N13" s="462"/>
      <c r="O13" s="463"/>
      <c r="P13" s="463"/>
      <c r="Q13" s="463"/>
      <c r="R13" s="462"/>
      <c r="S13" s="644"/>
      <c r="T13" s="644"/>
      <c r="U13" s="644"/>
      <c r="V13" s="643"/>
    </row>
    <row r="14" spans="1:24" s="468" customFormat="1" ht="5.25" hidden="1" customHeight="1">
      <c r="A14" s="310"/>
      <c r="B14" s="310"/>
      <c r="S14" s="645"/>
      <c r="T14" s="645"/>
      <c r="U14" s="645"/>
      <c r="V14" s="645"/>
    </row>
    <row r="15" spans="1:24" s="461" customFormat="1" ht="5.25" hidden="1" customHeight="1">
      <c r="A15" s="470"/>
      <c r="B15" s="470"/>
      <c r="S15" s="642"/>
      <c r="T15" s="642"/>
      <c r="U15" s="642"/>
      <c r="V15" s="642"/>
    </row>
    <row r="16" spans="1:24" s="120" customFormat="1" ht="3" customHeight="1">
      <c r="A16" s="210"/>
      <c r="B16" s="210"/>
      <c r="D16" s="311"/>
      <c r="E16" s="311"/>
      <c r="F16" s="311"/>
      <c r="G16" s="311"/>
      <c r="H16" s="311"/>
      <c r="I16" s="311"/>
      <c r="J16" s="311"/>
      <c r="K16" s="311"/>
      <c r="L16" s="311"/>
      <c r="M16" s="311"/>
      <c r="N16" s="311"/>
      <c r="O16" s="311"/>
      <c r="P16" s="311"/>
      <c r="Q16" s="311"/>
      <c r="R16" s="311"/>
      <c r="S16" s="311"/>
      <c r="T16" s="311"/>
      <c r="U16" s="311"/>
      <c r="V16" s="311"/>
      <c r="W16" s="311"/>
      <c r="X16" s="154"/>
    </row>
    <row r="17" spans="1:24" ht="27" customHeight="1">
      <c r="D17" s="1170" t="s">
        <v>92</v>
      </c>
      <c r="E17" s="1170" t="s">
        <v>297</v>
      </c>
      <c r="F17" s="1170" t="s">
        <v>80</v>
      </c>
      <c r="G17" s="1170" t="s">
        <v>439</v>
      </c>
      <c r="H17" s="1170" t="s">
        <v>92</v>
      </c>
      <c r="I17" s="1170"/>
      <c r="J17" s="1170" t="s">
        <v>20</v>
      </c>
      <c r="K17" s="1182" t="s">
        <v>479</v>
      </c>
      <c r="L17" s="1182"/>
      <c r="M17" s="1182"/>
      <c r="N17" s="1182"/>
      <c r="O17" s="1182" t="s">
        <v>709</v>
      </c>
      <c r="P17" s="1182"/>
      <c r="Q17" s="1182"/>
      <c r="R17" s="1182"/>
      <c r="S17" s="1182" t="s">
        <v>710</v>
      </c>
      <c r="T17" s="1182"/>
      <c r="U17" s="1182"/>
      <c r="V17" s="1182"/>
      <c r="W17" s="1170" t="s">
        <v>244</v>
      </c>
    </row>
    <row r="18" spans="1:24" ht="30.75" customHeight="1">
      <c r="D18" s="1170"/>
      <c r="E18" s="1170"/>
      <c r="F18" s="1170"/>
      <c r="G18" s="1170"/>
      <c r="H18" s="1170"/>
      <c r="I18" s="1170"/>
      <c r="J18" s="1170"/>
      <c r="K18" s="115" t="s">
        <v>300</v>
      </c>
      <c r="L18" s="1170" t="s">
        <v>92</v>
      </c>
      <c r="M18" s="1170"/>
      <c r="N18" s="115" t="s">
        <v>230</v>
      </c>
      <c r="O18" s="115" t="s">
        <v>300</v>
      </c>
      <c r="P18" s="1170" t="s">
        <v>92</v>
      </c>
      <c r="Q18" s="1170"/>
      <c r="R18" s="115" t="s">
        <v>230</v>
      </c>
      <c r="S18" s="540" t="s">
        <v>300</v>
      </c>
      <c r="T18" s="1170" t="s">
        <v>92</v>
      </c>
      <c r="U18" s="1170"/>
      <c r="V18" s="540" t="s">
        <v>400</v>
      </c>
      <c r="W18" s="1170"/>
    </row>
    <row r="19" spans="1:24" s="404" customFormat="1" ht="12" customHeight="1">
      <c r="A19" s="403"/>
      <c r="B19" s="403"/>
      <c r="D19" s="42" t="s">
        <v>93</v>
      </c>
      <c r="E19" s="42" t="s">
        <v>49</v>
      </c>
      <c r="F19" s="42" t="s">
        <v>50</v>
      </c>
      <c r="G19" s="42" t="s">
        <v>51</v>
      </c>
      <c r="H19" s="1179" t="s">
        <v>68</v>
      </c>
      <c r="I19" s="1179"/>
      <c r="J19" s="42" t="s">
        <v>69</v>
      </c>
      <c r="K19" s="42" t="s">
        <v>183</v>
      </c>
      <c r="L19" s="1179" t="s">
        <v>184</v>
      </c>
      <c r="M19" s="1179"/>
      <c r="N19" s="42" t="s">
        <v>208</v>
      </c>
      <c r="O19" s="42" t="s">
        <v>209</v>
      </c>
      <c r="P19" s="1179" t="s">
        <v>210</v>
      </c>
      <c r="Q19" s="1179"/>
      <c r="R19" s="42" t="s">
        <v>211</v>
      </c>
      <c r="S19" s="525" t="s">
        <v>210</v>
      </c>
      <c r="T19" s="1179" t="s">
        <v>211</v>
      </c>
      <c r="U19" s="1179"/>
      <c r="V19" s="525" t="s">
        <v>212</v>
      </c>
      <c r="W19" s="42" t="s">
        <v>213</v>
      </c>
    </row>
    <row r="20" spans="1:24" ht="14.25" hidden="1" customHeight="1">
      <c r="C20" s="308"/>
      <c r="D20" s="348">
        <v>0</v>
      </c>
      <c r="E20" s="399"/>
      <c r="F20" s="399"/>
      <c r="G20" s="121"/>
      <c r="H20" s="400"/>
      <c r="I20" s="400"/>
      <c r="J20" s="220"/>
      <c r="K20" s="121"/>
      <c r="L20" s="220"/>
      <c r="M20" s="220"/>
      <c r="N20" s="401"/>
      <c r="O20" s="121"/>
      <c r="P20" s="220"/>
      <c r="Q20" s="220"/>
      <c r="R20" s="402"/>
      <c r="S20" s="542"/>
      <c r="T20" s="592"/>
      <c r="U20" s="592"/>
      <c r="V20" s="629"/>
      <c r="W20" s="121"/>
      <c r="X20" s="175"/>
    </row>
    <row r="21" spans="1:24" s="1101" customFormat="1" ht="17.100000000000001" customHeight="1">
      <c r="A21" s="748">
        <v>13</v>
      </c>
      <c r="C21" s="308"/>
      <c r="D21" s="1183">
        <v>1</v>
      </c>
      <c r="E21" s="1191" t="s">
        <v>770</v>
      </c>
      <c r="F21" s="1195" t="s">
        <v>1406</v>
      </c>
      <c r="G21" s="1198" t="s">
        <v>85</v>
      </c>
      <c r="H21" s="1183"/>
      <c r="I21" s="1183">
        <v>1</v>
      </c>
      <c r="J21" s="1185" t="s">
        <v>1407</v>
      </c>
      <c r="K21" s="1189" t="s">
        <v>84</v>
      </c>
      <c r="L21" s="1199"/>
      <c r="M21" s="1199" t="s">
        <v>93</v>
      </c>
      <c r="N21" s="1201" t="s">
        <v>1403</v>
      </c>
      <c r="O21" s="1189" t="s">
        <v>85</v>
      </c>
      <c r="P21" s="1199"/>
      <c r="Q21" s="1199" t="s">
        <v>93</v>
      </c>
      <c r="R21" s="1200"/>
      <c r="S21" s="1189" t="s">
        <v>85</v>
      </c>
      <c r="T21" s="1087"/>
      <c r="U21" s="1087" t="s">
        <v>93</v>
      </c>
      <c r="V21" s="1126"/>
      <c r="W21" s="306"/>
    </row>
    <row r="22" spans="1:24" s="1101" customFormat="1" ht="17.100000000000001" customHeight="1">
      <c r="A22" s="748"/>
      <c r="C22" s="747"/>
      <c r="D22" s="1183"/>
      <c r="E22" s="1192"/>
      <c r="F22" s="1196"/>
      <c r="G22" s="1198"/>
      <c r="H22" s="1183"/>
      <c r="I22" s="1183"/>
      <c r="J22" s="1186"/>
      <c r="K22" s="1189"/>
      <c r="L22" s="1199"/>
      <c r="M22" s="1199"/>
      <c r="N22" s="1201"/>
      <c r="O22" s="1189"/>
      <c r="P22" s="1199"/>
      <c r="Q22" s="1199"/>
      <c r="R22" s="1200"/>
      <c r="S22" s="1189"/>
      <c r="T22" s="1089"/>
      <c r="U22" s="744"/>
      <c r="V22" s="745"/>
      <c r="W22" s="746"/>
    </row>
    <row r="23" spans="1:24" s="1101" customFormat="1" ht="17.100000000000001" customHeight="1">
      <c r="A23" s="748"/>
      <c r="C23" s="747"/>
      <c r="D23" s="1184"/>
      <c r="E23" s="1193"/>
      <c r="F23" s="1196"/>
      <c r="G23" s="1190"/>
      <c r="H23" s="1184"/>
      <c r="I23" s="1184"/>
      <c r="J23" s="1186"/>
      <c r="K23" s="1190"/>
      <c r="L23" s="1184"/>
      <c r="M23" s="1184"/>
      <c r="N23" s="1200"/>
      <c r="O23" s="1190"/>
      <c r="P23" s="1114"/>
      <c r="Q23" s="744"/>
      <c r="R23" s="745"/>
      <c r="S23" s="741"/>
      <c r="T23" s="741"/>
      <c r="U23" s="741"/>
      <c r="V23" s="741"/>
      <c r="W23" s="746"/>
    </row>
    <row r="24" spans="1:24" s="1101" customFormat="1" ht="17.100000000000001" customHeight="1">
      <c r="A24" s="748"/>
      <c r="C24" s="747"/>
      <c r="D24" s="1184"/>
      <c r="E24" s="1193"/>
      <c r="F24" s="1196"/>
      <c r="G24" s="1190"/>
      <c r="H24" s="1184"/>
      <c r="I24" s="1184"/>
      <c r="J24" s="1186"/>
      <c r="K24" s="1190"/>
      <c r="L24" s="1202"/>
      <c r="M24" s="1199" t="s">
        <v>49</v>
      </c>
      <c r="N24" s="1205" t="s">
        <v>1405</v>
      </c>
      <c r="O24" s="1189" t="s">
        <v>85</v>
      </c>
      <c r="P24" s="1199"/>
      <c r="Q24" s="1199" t="s">
        <v>93</v>
      </c>
      <c r="R24" s="1200"/>
      <c r="S24" s="1189" t="s">
        <v>85</v>
      </c>
      <c r="T24" s="1087"/>
      <c r="U24" s="1087" t="s">
        <v>93</v>
      </c>
      <c r="V24" s="1126"/>
      <c r="W24" s="306"/>
    </row>
    <row r="25" spans="1:24" s="1101" customFormat="1" ht="17.100000000000001" customHeight="1">
      <c r="A25" s="748"/>
      <c r="C25" s="747"/>
      <c r="D25" s="1184"/>
      <c r="E25" s="1193"/>
      <c r="F25" s="1196"/>
      <c r="G25" s="1190"/>
      <c r="H25" s="1184"/>
      <c r="I25" s="1184"/>
      <c r="J25" s="1186"/>
      <c r="K25" s="1190"/>
      <c r="L25" s="1203"/>
      <c r="M25" s="1199"/>
      <c r="N25" s="1206"/>
      <c r="O25" s="1189"/>
      <c r="P25" s="1199"/>
      <c r="Q25" s="1199"/>
      <c r="R25" s="1200"/>
      <c r="S25" s="1189"/>
      <c r="T25" s="1089"/>
      <c r="U25" s="744"/>
      <c r="V25" s="745"/>
      <c r="W25" s="746"/>
    </row>
    <row r="26" spans="1:24" s="1101" customFormat="1" ht="17.100000000000001" customHeight="1">
      <c r="A26" s="748"/>
      <c r="C26" s="747"/>
      <c r="D26" s="1184"/>
      <c r="E26" s="1193"/>
      <c r="F26" s="1196"/>
      <c r="G26" s="1190"/>
      <c r="H26" s="1184"/>
      <c r="I26" s="1184"/>
      <c r="J26" s="1186"/>
      <c r="K26" s="1190"/>
      <c r="L26" s="1204"/>
      <c r="M26" s="1184"/>
      <c r="N26" s="1207"/>
      <c r="O26" s="1190"/>
      <c r="P26" s="1114"/>
      <c r="Q26" s="744"/>
      <c r="R26" s="745"/>
      <c r="S26" s="741"/>
      <c r="T26" s="741"/>
      <c r="U26" s="741"/>
      <c r="V26" s="741"/>
      <c r="W26" s="746"/>
    </row>
    <row r="27" spans="1:24" s="1101" customFormat="1" ht="17.100000000000001" customHeight="1">
      <c r="A27" s="748"/>
      <c r="C27" s="747"/>
      <c r="D27" s="1184"/>
      <c r="E27" s="1193"/>
      <c r="F27" s="1196"/>
      <c r="G27" s="1190"/>
      <c r="H27" s="1184"/>
      <c r="I27" s="1184"/>
      <c r="J27" s="1186"/>
      <c r="K27" s="1190"/>
      <c r="L27" s="1202"/>
      <c r="M27" s="1199" t="s">
        <v>50</v>
      </c>
      <c r="N27" s="1205" t="s">
        <v>1404</v>
      </c>
      <c r="O27" s="1189" t="s">
        <v>85</v>
      </c>
      <c r="P27" s="1199"/>
      <c r="Q27" s="1199" t="s">
        <v>93</v>
      </c>
      <c r="R27" s="1200"/>
      <c r="S27" s="1189" t="s">
        <v>85</v>
      </c>
      <c r="T27" s="1087"/>
      <c r="U27" s="1087" t="s">
        <v>93</v>
      </c>
      <c r="V27" s="1126"/>
      <c r="W27" s="306"/>
    </row>
    <row r="28" spans="1:24" s="1101" customFormat="1" ht="17.100000000000001" customHeight="1">
      <c r="A28" s="748"/>
      <c r="C28" s="747"/>
      <c r="D28" s="1184"/>
      <c r="E28" s="1193"/>
      <c r="F28" s="1196"/>
      <c r="G28" s="1190"/>
      <c r="H28" s="1184"/>
      <c r="I28" s="1184"/>
      <c r="J28" s="1186"/>
      <c r="K28" s="1190"/>
      <c r="L28" s="1203"/>
      <c r="M28" s="1199"/>
      <c r="N28" s="1206"/>
      <c r="O28" s="1189"/>
      <c r="P28" s="1199"/>
      <c r="Q28" s="1199"/>
      <c r="R28" s="1200"/>
      <c r="S28" s="1189"/>
      <c r="T28" s="1089"/>
      <c r="U28" s="744"/>
      <c r="V28" s="745"/>
      <c r="W28" s="746"/>
    </row>
    <row r="29" spans="1:24" s="1101" customFormat="1" ht="17.100000000000001" customHeight="1">
      <c r="A29" s="748"/>
      <c r="C29" s="747"/>
      <c r="D29" s="1184"/>
      <c r="E29" s="1193"/>
      <c r="F29" s="1196"/>
      <c r="G29" s="1190"/>
      <c r="H29" s="1184"/>
      <c r="I29" s="1184"/>
      <c r="J29" s="1186"/>
      <c r="K29" s="1190"/>
      <c r="L29" s="1204"/>
      <c r="M29" s="1184"/>
      <c r="N29" s="1207"/>
      <c r="O29" s="1190"/>
      <c r="P29" s="1114"/>
      <c r="Q29" s="744"/>
      <c r="R29" s="745"/>
      <c r="S29" s="741"/>
      <c r="T29" s="741"/>
      <c r="U29" s="741"/>
      <c r="V29" s="741"/>
      <c r="W29" s="746"/>
    </row>
    <row r="30" spans="1:24" s="1101" customFormat="1" ht="15" customHeight="1">
      <c r="A30" s="748"/>
      <c r="C30" s="747"/>
      <c r="D30" s="1184"/>
      <c r="E30" s="1193"/>
      <c r="F30" s="1196"/>
      <c r="G30" s="1190"/>
      <c r="H30" s="1184"/>
      <c r="I30" s="1184"/>
      <c r="J30" s="1187"/>
      <c r="K30" s="1190"/>
      <c r="L30" s="744"/>
      <c r="M30" s="745"/>
      <c r="N30" s="745"/>
      <c r="O30" s="745"/>
      <c r="P30" s="745"/>
      <c r="Q30" s="745"/>
      <c r="R30" s="745"/>
      <c r="S30" s="741"/>
      <c r="T30" s="741"/>
      <c r="U30" s="741"/>
      <c r="V30" s="741"/>
      <c r="W30" s="746"/>
    </row>
    <row r="31" spans="1:24" s="1101" customFormat="1" ht="15" customHeight="1">
      <c r="A31" s="748"/>
      <c r="C31" s="747"/>
      <c r="D31" s="1184"/>
      <c r="E31" s="1194"/>
      <c r="F31" s="1197"/>
      <c r="G31" s="1190"/>
      <c r="H31" s="744"/>
      <c r="I31" s="745"/>
      <c r="J31" s="745"/>
      <c r="K31" s="745"/>
      <c r="L31" s="745"/>
      <c r="M31" s="745"/>
      <c r="N31" s="745"/>
      <c r="O31" s="745"/>
      <c r="P31" s="745"/>
      <c r="Q31" s="745"/>
      <c r="R31" s="745"/>
      <c r="S31" s="741"/>
      <c r="T31" s="741"/>
      <c r="U31" s="741"/>
      <c r="V31" s="741"/>
      <c r="W31" s="746"/>
    </row>
    <row r="32" spans="1:24" ht="17.100000000000001" customHeight="1">
      <c r="D32" s="117"/>
      <c r="E32" s="745"/>
      <c r="F32" s="118"/>
      <c r="G32" s="118"/>
      <c r="H32" s="118"/>
      <c r="I32" s="118"/>
      <c r="J32" s="118"/>
      <c r="K32" s="118"/>
      <c r="L32" s="118"/>
      <c r="M32" s="118"/>
      <c r="N32" s="118"/>
      <c r="O32" s="118"/>
      <c r="P32" s="118"/>
      <c r="Q32" s="118"/>
      <c r="R32" s="118"/>
      <c r="S32" s="541"/>
      <c r="T32" s="541"/>
      <c r="U32" s="541"/>
      <c r="V32" s="541"/>
      <c r="W32" s="119"/>
    </row>
    <row r="33" spans="5:23" ht="3" customHeight="1"/>
    <row r="34" spans="5:23" ht="11.25" hidden="1" customHeight="1"/>
    <row r="35" spans="5:23" ht="0.95" customHeight="1"/>
    <row r="36" spans="5:23" ht="23.25" customHeight="1"/>
    <row r="37" spans="5:23" ht="3" customHeight="1"/>
    <row r="38" spans="5:23" ht="17.100000000000001" customHeight="1">
      <c r="E38" s="1188" t="s">
        <v>735</v>
      </c>
      <c r="F38" s="1188"/>
      <c r="G38" s="1188"/>
      <c r="H38" s="1188"/>
      <c r="I38" s="1188"/>
      <c r="J38" s="1188"/>
      <c r="K38" s="1188"/>
      <c r="L38" s="1188"/>
      <c r="M38" s="1188"/>
      <c r="N38" s="1188"/>
      <c r="O38" s="1188"/>
      <c r="P38" s="1188"/>
      <c r="Q38" s="1188"/>
      <c r="R38" s="1188"/>
      <c r="S38" s="1188"/>
      <c r="T38" s="1188"/>
      <c r="U38" s="1188"/>
      <c r="V38" s="1188"/>
      <c r="W38" s="1188"/>
    </row>
    <row r="39" spans="5:23" ht="36.950000000000003" customHeight="1">
      <c r="E39" s="1180" t="s">
        <v>737</v>
      </c>
      <c r="F39" s="1181"/>
      <c r="G39" s="1181"/>
      <c r="H39" s="1181"/>
      <c r="I39" s="1181"/>
      <c r="J39" s="1181"/>
      <c r="K39" s="1181"/>
      <c r="L39" s="1181"/>
      <c r="M39" s="1181"/>
      <c r="N39" s="1181"/>
      <c r="O39" s="1181"/>
      <c r="P39" s="1181"/>
      <c r="Q39" s="1181"/>
      <c r="R39" s="1181"/>
      <c r="S39" s="1181"/>
      <c r="T39" s="1181"/>
      <c r="U39" s="1181"/>
      <c r="V39" s="1181"/>
      <c r="W39" s="1181"/>
    </row>
    <row r="40" spans="5:23" ht="17.100000000000001" customHeight="1">
      <c r="E40" s="1180" t="s">
        <v>738</v>
      </c>
      <c r="F40" s="1181"/>
      <c r="G40" s="1181"/>
      <c r="H40" s="1181"/>
      <c r="I40" s="1181"/>
      <c r="J40" s="1181"/>
      <c r="K40" s="1181"/>
      <c r="L40" s="1181"/>
      <c r="M40" s="1181"/>
      <c r="N40" s="1181"/>
      <c r="O40" s="1181"/>
      <c r="P40" s="1181"/>
      <c r="Q40" s="1181"/>
      <c r="R40" s="1181"/>
      <c r="S40" s="1181"/>
      <c r="T40" s="1181"/>
      <c r="U40" s="1181"/>
      <c r="V40" s="1181"/>
      <c r="W40" s="1181"/>
    </row>
    <row r="41" spans="5:23" ht="27" customHeight="1">
      <c r="E41" s="1180" t="s">
        <v>739</v>
      </c>
      <c r="F41" s="1181"/>
      <c r="G41" s="1181"/>
      <c r="H41" s="1181"/>
      <c r="I41" s="1181"/>
      <c r="J41" s="1181"/>
      <c r="K41" s="1181"/>
      <c r="L41" s="1181"/>
      <c r="M41" s="1181"/>
      <c r="N41" s="1181"/>
      <c r="O41" s="1181"/>
      <c r="P41" s="1181"/>
      <c r="Q41" s="1181"/>
      <c r="R41" s="1181"/>
      <c r="S41" s="1181"/>
      <c r="T41" s="1181"/>
      <c r="U41" s="1181"/>
      <c r="V41" s="1181"/>
      <c r="W41" s="1181"/>
    </row>
    <row r="42" spans="5:23" ht="17.100000000000001" customHeight="1">
      <c r="E42" s="1180" t="s">
        <v>740</v>
      </c>
      <c r="F42" s="1181"/>
      <c r="G42" s="1181"/>
      <c r="H42" s="1181"/>
      <c r="I42" s="1181"/>
      <c r="J42" s="1181"/>
      <c r="K42" s="1181"/>
      <c r="L42" s="1181"/>
      <c r="M42" s="1181"/>
      <c r="N42" s="1181"/>
      <c r="O42" s="1181"/>
      <c r="P42" s="1181"/>
      <c r="Q42" s="1181"/>
      <c r="R42" s="1181"/>
      <c r="S42" s="1181"/>
      <c r="T42" s="1181"/>
      <c r="U42" s="1181"/>
      <c r="V42" s="1181"/>
      <c r="W42" s="1181"/>
    </row>
    <row r="43" spans="5:23" ht="15" customHeight="1">
      <c r="E43" s="792"/>
      <c r="F43" s="217"/>
      <c r="G43" s="217"/>
      <c r="H43" s="217"/>
      <c r="I43" s="217"/>
      <c r="J43" s="217"/>
      <c r="K43" s="217"/>
      <c r="L43" s="217"/>
      <c r="M43" s="217"/>
      <c r="N43" s="217"/>
      <c r="O43" s="217"/>
      <c r="P43" s="217"/>
      <c r="Q43" s="217"/>
      <c r="R43" s="217"/>
      <c r="S43" s="217"/>
      <c r="T43" s="217"/>
      <c r="U43" s="217"/>
      <c r="V43" s="217"/>
      <c r="W43" s="217"/>
    </row>
    <row r="44" spans="5:23" ht="15" customHeight="1">
      <c r="E44" s="1188" t="s">
        <v>736</v>
      </c>
      <c r="F44" s="1188"/>
      <c r="G44" s="1188"/>
      <c r="H44" s="1188"/>
      <c r="I44" s="1188"/>
      <c r="J44" s="1188"/>
      <c r="K44" s="1188"/>
      <c r="L44" s="1188"/>
      <c r="M44" s="1188"/>
      <c r="N44" s="1188"/>
      <c r="O44" s="1188"/>
      <c r="P44" s="1188"/>
      <c r="Q44" s="1188"/>
      <c r="R44" s="1188"/>
      <c r="S44" s="1188"/>
      <c r="T44" s="1188"/>
      <c r="U44" s="1188"/>
      <c r="V44" s="1188"/>
      <c r="W44" s="1188"/>
    </row>
    <row r="45" spans="5:23" ht="17.100000000000001" customHeight="1">
      <c r="E45" s="1180" t="s">
        <v>741</v>
      </c>
      <c r="F45" s="1181"/>
      <c r="G45" s="1181"/>
      <c r="H45" s="1181"/>
      <c r="I45" s="1181"/>
      <c r="J45" s="1181"/>
      <c r="K45" s="1181"/>
      <c r="L45" s="1181"/>
      <c r="M45" s="1181"/>
      <c r="N45" s="1181"/>
      <c r="O45" s="1181"/>
      <c r="P45" s="1181"/>
      <c r="Q45" s="1181"/>
      <c r="R45" s="1181"/>
      <c r="S45" s="1181"/>
      <c r="T45" s="1181"/>
      <c r="U45" s="1181"/>
      <c r="V45" s="1181"/>
      <c r="W45" s="1181"/>
    </row>
    <row r="46" spans="5:23" ht="17.100000000000001" customHeight="1">
      <c r="E46" s="1180" t="s">
        <v>742</v>
      </c>
      <c r="F46" s="1181"/>
      <c r="G46" s="1181"/>
      <c r="H46" s="1181"/>
      <c r="I46" s="1181"/>
      <c r="J46" s="1181"/>
      <c r="K46" s="1181"/>
      <c r="L46" s="1181"/>
      <c r="M46" s="1181"/>
      <c r="N46" s="1181"/>
      <c r="O46" s="1181"/>
      <c r="P46" s="1181"/>
      <c r="Q46" s="1181"/>
      <c r="R46" s="1181"/>
      <c r="S46" s="1181"/>
      <c r="T46" s="1181"/>
      <c r="U46" s="1181"/>
      <c r="V46" s="1181"/>
      <c r="W46" s="1181"/>
    </row>
  </sheetData>
  <sheetProtection password="FA9C" sheet="1" objects="1" scenarios="1" formatColumns="0" formatRows="0"/>
  <dataConsolidate/>
  <mergeCells count="69">
    <mergeCell ref="P21:P22"/>
    <mergeCell ref="Q21:Q22"/>
    <mergeCell ref="R21:R22"/>
    <mergeCell ref="S21:S22"/>
    <mergeCell ref="Q24:Q25"/>
    <mergeCell ref="R24:R25"/>
    <mergeCell ref="S24:S25"/>
    <mergeCell ref="P24:P25"/>
    <mergeCell ref="P27:P28"/>
    <mergeCell ref="Q27:Q28"/>
    <mergeCell ref="R27:R28"/>
    <mergeCell ref="S27:S28"/>
    <mergeCell ref="K21:K30"/>
    <mergeCell ref="L21:L23"/>
    <mergeCell ref="M21:M23"/>
    <mergeCell ref="N21:N23"/>
    <mergeCell ref="O21:O23"/>
    <mergeCell ref="L27:L29"/>
    <mergeCell ref="M27:M29"/>
    <mergeCell ref="N27:N29"/>
    <mergeCell ref="O27:O29"/>
    <mergeCell ref="L24:L26"/>
    <mergeCell ref="M24:M26"/>
    <mergeCell ref="N24:N26"/>
    <mergeCell ref="O24:O26"/>
    <mergeCell ref="D21:D31"/>
    <mergeCell ref="E21:E31"/>
    <mergeCell ref="F21:F31"/>
    <mergeCell ref="G21:G31"/>
    <mergeCell ref="H21:H30"/>
    <mergeCell ref="E44:W44"/>
    <mergeCell ref="E45:W45"/>
    <mergeCell ref="E46:W46"/>
    <mergeCell ref="E38:W38"/>
    <mergeCell ref="E39:W39"/>
    <mergeCell ref="E40:W40"/>
    <mergeCell ref="E41:W41"/>
    <mergeCell ref="G8:J8"/>
    <mergeCell ref="J17:J18"/>
    <mergeCell ref="H19:I19"/>
    <mergeCell ref="L19:M19"/>
    <mergeCell ref="E42:W42"/>
    <mergeCell ref="P19:Q19"/>
    <mergeCell ref="W17:W18"/>
    <mergeCell ref="O17:R17"/>
    <mergeCell ref="K17:N17"/>
    <mergeCell ref="T19:U19"/>
    <mergeCell ref="S17:V17"/>
    <mergeCell ref="T18:U18"/>
    <mergeCell ref="L18:M18"/>
    <mergeCell ref="P18:Q18"/>
    <mergeCell ref="I21:I30"/>
    <mergeCell ref="J21:J30"/>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4:G25 K24:K25 O24:O25 S24:S25 G27:G28 K27:K28 O27:O28 S27:S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9">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4:F25 F27:F28"/>
    <dataValidation type="textLength" operator="lessThanOrEqual" allowBlank="1" showInputMessage="1" showErrorMessage="1" errorTitle="Ошибка" error="Допускается ввод не более 900 символов!" sqref="V21:W21 R21:R22 J21 J24:J25 R24:R25 V24:W24 J27:J28 R27:R28 V27:W27">
      <formula1>900</formula1>
    </dataValidation>
    <dataValidation type="list" allowBlank="1" showInputMessage="1" showErrorMessage="1" errorTitle="Ошибка" error="Выберите значение из списка" prompt="Выберите значение из списка" sqref="E24:E25 E27:E28">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9" t="s">
        <v>491</v>
      </c>
      <c r="G2" s="1210"/>
      <c r="H2" s="1211"/>
      <c r="I2" s="640"/>
    </row>
    <row r="3" spans="1:14" ht="3" customHeight="1"/>
    <row r="4" spans="1:14" s="570" customFormat="1" ht="11.25">
      <c r="A4" s="590"/>
      <c r="B4" s="590"/>
      <c r="C4" s="590"/>
      <c r="D4" s="590"/>
      <c r="F4" s="1161" t="s">
        <v>454</v>
      </c>
      <c r="G4" s="1161"/>
      <c r="H4" s="1161"/>
      <c r="I4" s="1212" t="s">
        <v>455</v>
      </c>
      <c r="J4" s="590"/>
      <c r="K4" s="590"/>
      <c r="L4" s="590"/>
      <c r="M4" s="590"/>
      <c r="N4" s="590"/>
    </row>
    <row r="5" spans="1:14" s="570" customFormat="1" ht="11.25" customHeight="1">
      <c r="A5" s="590"/>
      <c r="B5" s="590"/>
      <c r="C5" s="590"/>
      <c r="D5" s="590"/>
      <c r="F5" s="606" t="s">
        <v>92</v>
      </c>
      <c r="G5" s="618" t="s">
        <v>457</v>
      </c>
      <c r="H5" s="605" t="s">
        <v>442</v>
      </c>
      <c r="I5" s="1212"/>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19.11.2021</v>
      </c>
      <c r="I7" s="581" t="s">
        <v>493</v>
      </c>
      <c r="J7" s="615"/>
      <c r="K7" s="590"/>
      <c r="L7" s="590"/>
      <c r="M7" s="590"/>
      <c r="N7" s="590"/>
    </row>
    <row r="8" spans="1:14" s="570" customFormat="1" ht="45">
      <c r="A8" s="1213">
        <v>1</v>
      </c>
      <c r="B8" s="590"/>
      <c r="C8" s="590"/>
      <c r="D8" s="590"/>
      <c r="F8" s="616" t="str">
        <f>"2." &amp;mergeValue(A8)</f>
        <v>2.1</v>
      </c>
      <c r="G8" s="632" t="s">
        <v>494</v>
      </c>
      <c r="H8" s="604"/>
      <c r="I8" s="581" t="s">
        <v>589</v>
      </c>
      <c r="J8" s="615"/>
      <c r="K8" s="590"/>
      <c r="L8" s="590"/>
      <c r="M8" s="590"/>
      <c r="N8" s="590"/>
    </row>
    <row r="9" spans="1:14" s="570" customFormat="1" ht="22.5">
      <c r="A9" s="1213"/>
      <c r="B9" s="590"/>
      <c r="C9" s="590"/>
      <c r="D9" s="590"/>
      <c r="F9" s="616" t="str">
        <f>"3." &amp;mergeValue(A9)</f>
        <v>3.1</v>
      </c>
      <c r="G9" s="632" t="s">
        <v>495</v>
      </c>
      <c r="H9" s="604"/>
      <c r="I9" s="581" t="s">
        <v>587</v>
      </c>
      <c r="J9" s="615"/>
      <c r="K9" s="590"/>
      <c r="L9" s="590"/>
      <c r="M9" s="590"/>
      <c r="N9" s="590"/>
    </row>
    <row r="10" spans="1:14" s="570" customFormat="1" ht="22.5">
      <c r="A10" s="1213"/>
      <c r="B10" s="590"/>
      <c r="C10" s="590"/>
      <c r="D10" s="590"/>
      <c r="F10" s="616" t="str">
        <f>"4."&amp;mergeValue(A10)</f>
        <v>4.1</v>
      </c>
      <c r="G10" s="632" t="s">
        <v>496</v>
      </c>
      <c r="H10" s="605" t="s">
        <v>458</v>
      </c>
      <c r="I10" s="581"/>
      <c r="J10" s="615"/>
      <c r="K10" s="590"/>
      <c r="L10" s="590"/>
      <c r="M10" s="590"/>
      <c r="N10" s="590"/>
    </row>
    <row r="11" spans="1:14" s="570" customFormat="1" ht="18.75">
      <c r="A11" s="1213"/>
      <c r="B11" s="1213">
        <v>1</v>
      </c>
      <c r="C11" s="623"/>
      <c r="D11" s="623"/>
      <c r="F11" s="616" t="str">
        <f>"4."&amp;mergeValue(A11) &amp;"."&amp;mergeValue(B11)</f>
        <v>4.1.1</v>
      </c>
      <c r="G11" s="611" t="s">
        <v>591</v>
      </c>
      <c r="H11" s="604" t="str">
        <f>IF(region_name="","",region_name)</f>
        <v>Псковская область</v>
      </c>
      <c r="I11" s="581" t="s">
        <v>499</v>
      </c>
      <c r="J11" s="615"/>
      <c r="K11" s="590"/>
      <c r="L11" s="590"/>
      <c r="M11" s="590"/>
      <c r="N11" s="590"/>
    </row>
    <row r="12" spans="1:14" s="570" customFormat="1" ht="22.5">
      <c r="A12" s="1213"/>
      <c r="B12" s="1213"/>
      <c r="C12" s="1213">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13"/>
      <c r="B13" s="1213"/>
      <c r="C13" s="1213"/>
      <c r="D13" s="623">
        <v>1</v>
      </c>
      <c r="F13" s="616" t="str">
        <f>"4."&amp;mergeValue(A13) &amp;"."&amp;mergeValue(B13)&amp;"."&amp;mergeValue(C13)&amp;"."&amp;mergeValue(D13)</f>
        <v>4.1.1.1.1</v>
      </c>
      <c r="G13" s="633" t="s">
        <v>498</v>
      </c>
      <c r="H13" s="604"/>
      <c r="I13" s="1214" t="s">
        <v>590</v>
      </c>
      <c r="J13" s="615"/>
      <c r="K13" s="590"/>
      <c r="L13" s="590"/>
      <c r="M13" s="590"/>
      <c r="N13" s="590"/>
    </row>
    <row r="14" spans="1:14" s="570" customFormat="1" ht="18.75">
      <c r="A14" s="1213"/>
      <c r="B14" s="1213"/>
      <c r="C14" s="1213"/>
      <c r="D14" s="623"/>
      <c r="F14" s="619"/>
      <c r="G14" s="550" t="s">
        <v>4</v>
      </c>
      <c r="H14" s="624"/>
      <c r="I14" s="1214"/>
      <c r="J14" s="615"/>
      <c r="K14" s="590"/>
      <c r="L14" s="590"/>
      <c r="M14" s="590"/>
      <c r="N14" s="590"/>
    </row>
    <row r="15" spans="1:14" s="570" customFormat="1" ht="18.75">
      <c r="A15" s="1213"/>
      <c r="B15" s="1213"/>
      <c r="C15" s="623"/>
      <c r="D15" s="623"/>
      <c r="F15" s="634"/>
      <c r="G15" s="577" t="s">
        <v>403</v>
      </c>
      <c r="H15" s="635"/>
      <c r="I15" s="636"/>
      <c r="J15" s="615"/>
      <c r="K15" s="590"/>
      <c r="L15" s="590"/>
      <c r="M15" s="590"/>
      <c r="N15" s="590"/>
    </row>
    <row r="16" spans="1:14" s="570" customFormat="1" ht="18.75">
      <c r="A16" s="1213"/>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8" t="s">
        <v>592</v>
      </c>
      <c r="H19" s="1208"/>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9" t="s">
        <v>630</v>
      </c>
      <c r="M5" s="1229"/>
      <c r="N5" s="1229"/>
      <c r="O5" s="1229"/>
      <c r="P5" s="1229"/>
      <c r="Q5" s="1229"/>
      <c r="R5" s="1229"/>
      <c r="S5" s="1229"/>
      <c r="T5" s="1229"/>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35" t="str">
        <f>IF(NameOrPr_ch="",IF(NameOrPr="","",NameOrPr),NameOrPr_ch)</f>
        <v>Комитет по тарифам и энергетике Псковской области</v>
      </c>
      <c r="P7" s="1235"/>
      <c r="Q7" s="1235"/>
      <c r="R7" s="1235"/>
      <c r="S7" s="1235"/>
      <c r="T7" s="1235"/>
      <c r="U7" s="582"/>
      <c r="V7" s="582"/>
      <c r="W7" s="519"/>
      <c r="X7" s="590"/>
      <c r="Y7" s="590"/>
      <c r="Z7" s="590"/>
      <c r="AA7" s="590"/>
      <c r="AB7" s="590"/>
    </row>
    <row r="8" spans="1:28" s="570" customFormat="1" ht="18.75">
      <c r="A8" s="590"/>
      <c r="B8" s="590"/>
      <c r="C8" s="590"/>
      <c r="D8" s="590"/>
      <c r="E8" s="590"/>
      <c r="F8" s="590"/>
      <c r="G8" s="590"/>
      <c r="H8" s="590"/>
      <c r="L8" s="499"/>
      <c r="M8" s="617" t="s">
        <v>595</v>
      </c>
      <c r="N8" s="666"/>
      <c r="O8" s="1235" t="str">
        <f>IF(datePr_ch="",IF(datePr="","",datePr),datePr_ch)</f>
        <v>17.11.2021</v>
      </c>
      <c r="P8" s="1235"/>
      <c r="Q8" s="1235"/>
      <c r="R8" s="1235"/>
      <c r="S8" s="1235"/>
      <c r="T8" s="1235"/>
      <c r="U8" s="582"/>
      <c r="V8" s="582"/>
      <c r="W8" s="519"/>
      <c r="X8" s="590"/>
      <c r="Y8" s="590"/>
      <c r="Z8" s="590"/>
      <c r="AA8" s="590"/>
      <c r="AB8" s="590"/>
    </row>
    <row r="9" spans="1:28" s="570" customFormat="1" ht="18.75">
      <c r="A9" s="590"/>
      <c r="B9" s="590"/>
      <c r="C9" s="590"/>
      <c r="D9" s="590"/>
      <c r="E9" s="590"/>
      <c r="F9" s="590"/>
      <c r="G9" s="590"/>
      <c r="H9" s="590"/>
      <c r="L9" s="552"/>
      <c r="M9" s="617" t="s">
        <v>594</v>
      </c>
      <c r="N9" s="666"/>
      <c r="O9" s="1235" t="str">
        <f>IF(numberPr_ch="",IF(numberPr="","",numberPr),numberPr_ch)</f>
        <v>№90-т от 17.11.2021; №253-т от 15.12.2021</v>
      </c>
      <c r="P9" s="1235"/>
      <c r="Q9" s="1235"/>
      <c r="R9" s="1235"/>
      <c r="S9" s="1235"/>
      <c r="T9" s="1235"/>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35" t="str">
        <f>IF(IstPub_ch="",IF(IstPub="","",IstPub),IstPub_ch)</f>
        <v>https://tarif.pskov.ru/deystvuyushchie-tarify/teplosnabzhenie</v>
      </c>
      <c r="P10" s="1235"/>
      <c r="Q10" s="1235"/>
      <c r="R10" s="1235"/>
      <c r="S10" s="1235"/>
      <c r="T10" s="1235"/>
      <c r="U10" s="582"/>
      <c r="V10" s="582"/>
      <c r="W10" s="519"/>
      <c r="X10" s="590"/>
      <c r="Y10" s="590"/>
      <c r="Z10" s="590"/>
      <c r="AA10" s="590"/>
      <c r="AB10" s="590"/>
    </row>
    <row r="11" spans="1:28" s="570" customFormat="1" ht="11.25" hidden="1">
      <c r="A11" s="590"/>
      <c r="B11" s="590"/>
      <c r="C11" s="590"/>
      <c r="D11" s="590"/>
      <c r="E11" s="590"/>
      <c r="F11" s="590"/>
      <c r="G11" s="590"/>
      <c r="H11" s="590"/>
      <c r="L11" s="1230"/>
      <c r="M11" s="1230"/>
      <c r="N11" s="566"/>
      <c r="O11" s="582"/>
      <c r="P11" s="582"/>
      <c r="Q11" s="582"/>
      <c r="R11" s="582"/>
      <c r="S11" s="582"/>
      <c r="T11" s="582"/>
      <c r="U11" s="588" t="s">
        <v>373</v>
      </c>
      <c r="X11" s="590"/>
      <c r="Y11" s="590"/>
      <c r="Z11" s="590"/>
      <c r="AA11" s="590"/>
      <c r="AB11" s="590"/>
    </row>
    <row r="12" spans="1:28">
      <c r="J12" s="529"/>
      <c r="K12" s="529"/>
      <c r="L12" s="524"/>
      <c r="M12" s="524"/>
      <c r="N12" s="502"/>
      <c r="O12" s="1236"/>
      <c r="P12" s="1236"/>
      <c r="Q12" s="1236"/>
      <c r="R12" s="1236"/>
      <c r="S12" s="1236"/>
      <c r="T12" s="1236"/>
      <c r="U12" s="1236"/>
    </row>
    <row r="13" spans="1:28">
      <c r="J13" s="529"/>
      <c r="K13" s="529"/>
      <c r="L13" s="1161" t="s">
        <v>454</v>
      </c>
      <c r="M13" s="1161"/>
      <c r="N13" s="1161"/>
      <c r="O13" s="1161"/>
      <c r="P13" s="1161"/>
      <c r="Q13" s="1161"/>
      <c r="R13" s="1161"/>
      <c r="S13" s="1161"/>
      <c r="T13" s="1161"/>
      <c r="U13" s="1161"/>
      <c r="V13" s="1161"/>
      <c r="W13" s="1161" t="s">
        <v>455</v>
      </c>
    </row>
    <row r="14" spans="1:28" ht="14.25" customHeight="1">
      <c r="J14" s="529"/>
      <c r="K14" s="529"/>
      <c r="L14" s="1242" t="s">
        <v>92</v>
      </c>
      <c r="M14" s="1242" t="s">
        <v>638</v>
      </c>
      <c r="N14" s="661"/>
      <c r="O14" s="1243" t="s">
        <v>640</v>
      </c>
      <c r="P14" s="1244"/>
      <c r="Q14" s="1244"/>
      <c r="R14" s="1244"/>
      <c r="S14" s="1244"/>
      <c r="T14" s="1245"/>
      <c r="U14" s="1226" t="s">
        <v>341</v>
      </c>
      <c r="V14" s="1239" t="s">
        <v>275</v>
      </c>
      <c r="W14" s="1161"/>
    </row>
    <row r="15" spans="1:28" ht="14.25" customHeight="1">
      <c r="J15" s="529"/>
      <c r="K15" s="529"/>
      <c r="L15" s="1242"/>
      <c r="M15" s="1242"/>
      <c r="N15" s="662"/>
      <c r="O15" s="1248" t="s">
        <v>604</v>
      </c>
      <c r="P15" s="1246" t="s">
        <v>271</v>
      </c>
      <c r="Q15" s="1247"/>
      <c r="R15" s="1223" t="s">
        <v>653</v>
      </c>
      <c r="S15" s="1224"/>
      <c r="T15" s="1225"/>
      <c r="U15" s="1227"/>
      <c r="V15" s="1240"/>
      <c r="W15" s="1161"/>
    </row>
    <row r="16" spans="1:28" ht="33.75" customHeight="1">
      <c r="J16" s="529"/>
      <c r="K16" s="529"/>
      <c r="L16" s="1242"/>
      <c r="M16" s="1242"/>
      <c r="N16" s="663"/>
      <c r="O16" s="1249"/>
      <c r="P16" s="535" t="s">
        <v>605</v>
      </c>
      <c r="Q16" s="535" t="s">
        <v>6</v>
      </c>
      <c r="R16" s="536" t="s">
        <v>274</v>
      </c>
      <c r="S16" s="1237" t="s">
        <v>273</v>
      </c>
      <c r="T16" s="1238"/>
      <c r="U16" s="1228"/>
      <c r="V16" s="1241"/>
      <c r="W16" s="1161"/>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1">
        <f ca="1">OFFSET(S17,0,-1)+1</f>
        <v>7</v>
      </c>
      <c r="T17" s="1231"/>
      <c r="U17" s="648">
        <f ca="1">OFFSET(U17,0,-2)+1</f>
        <v>8</v>
      </c>
      <c r="V17" s="649">
        <f ca="1">OFFSET(V17,0,-1)</f>
        <v>8</v>
      </c>
      <c r="W17" s="648">
        <f ca="1">OFFSET(W17,0,-1)+1</f>
        <v>9</v>
      </c>
    </row>
    <row r="18" spans="1:28" ht="22.5">
      <c r="A18" s="1215">
        <v>1</v>
      </c>
      <c r="B18" s="847"/>
      <c r="C18" s="847"/>
      <c r="D18" s="847"/>
      <c r="E18" s="848"/>
      <c r="F18" s="849"/>
      <c r="G18" s="849"/>
      <c r="H18" s="849"/>
      <c r="I18" s="850"/>
      <c r="J18" s="845"/>
      <c r="K18" s="852"/>
      <c r="L18" s="593">
        <f>mergeValue(A18)</f>
        <v>1</v>
      </c>
      <c r="M18" s="641" t="s">
        <v>20</v>
      </c>
      <c r="N18" s="646"/>
      <c r="O18" s="1216"/>
      <c r="P18" s="1216"/>
      <c r="Q18" s="1216"/>
      <c r="R18" s="1216"/>
      <c r="S18" s="1216"/>
      <c r="T18" s="1216"/>
      <c r="U18" s="1216"/>
      <c r="V18" s="1216"/>
      <c r="W18" s="630" t="s">
        <v>476</v>
      </c>
      <c r="Y18" s="589"/>
      <c r="Z18" s="589" t="str">
        <f t="shared" ref="Z18:Z31" si="0">IF(M18="","",M18 )</f>
        <v>Наименование тарифа</v>
      </c>
      <c r="AA18" s="589"/>
      <c r="AB18" s="589"/>
    </row>
    <row r="19" spans="1:28" ht="22.5">
      <c r="A19" s="1215"/>
      <c r="B19" s="1215">
        <v>1</v>
      </c>
      <c r="C19" s="847"/>
      <c r="D19" s="847"/>
      <c r="E19" s="849"/>
      <c r="F19" s="849"/>
      <c r="G19" s="849"/>
      <c r="H19" s="849"/>
      <c r="I19" s="844"/>
      <c r="J19" s="843"/>
      <c r="K19" s="846"/>
      <c r="L19" s="593" t="str">
        <f>mergeValue(A19) &amp;"."&amp; mergeValue(B19)</f>
        <v>1.1</v>
      </c>
      <c r="M19" s="546" t="s">
        <v>16</v>
      </c>
      <c r="N19" s="646"/>
      <c r="O19" s="1216"/>
      <c r="P19" s="1216"/>
      <c r="Q19" s="1216"/>
      <c r="R19" s="1216"/>
      <c r="S19" s="1216"/>
      <c r="T19" s="1216"/>
      <c r="U19" s="1216"/>
      <c r="V19" s="1216"/>
      <c r="W19" s="630" t="s">
        <v>477</v>
      </c>
      <c r="Y19" s="589"/>
      <c r="Z19" s="589" t="str">
        <f t="shared" si="0"/>
        <v>Территория действия тарифа</v>
      </c>
      <c r="AA19" s="589"/>
      <c r="AB19" s="589"/>
    </row>
    <row r="20" spans="1:28" ht="22.5">
      <c r="A20" s="1215"/>
      <c r="B20" s="1215"/>
      <c r="C20" s="1215">
        <v>1</v>
      </c>
      <c r="D20" s="847"/>
      <c r="E20" s="849"/>
      <c r="F20" s="849"/>
      <c r="G20" s="849"/>
      <c r="H20" s="849"/>
      <c r="I20" s="851"/>
      <c r="J20" s="843"/>
      <c r="K20" s="846"/>
      <c r="L20" s="593" t="str">
        <f>mergeValue(A20) &amp;"."&amp; mergeValue(B20)&amp;"."&amp; mergeValue(C20)</f>
        <v>1.1.1</v>
      </c>
      <c r="M20" s="547" t="s">
        <v>7</v>
      </c>
      <c r="N20" s="646"/>
      <c r="O20" s="1216"/>
      <c r="P20" s="1216"/>
      <c r="Q20" s="1216"/>
      <c r="R20" s="1216"/>
      <c r="S20" s="1216"/>
      <c r="T20" s="1216"/>
      <c r="U20" s="1216"/>
      <c r="V20" s="1216"/>
      <c r="W20" s="630" t="s">
        <v>632</v>
      </c>
      <c r="Y20" s="589"/>
      <c r="Z20" s="589" t="str">
        <f t="shared" si="0"/>
        <v xml:space="preserve">Наименование системы теплоснабжения </v>
      </c>
      <c r="AA20" s="589"/>
      <c r="AB20" s="589"/>
    </row>
    <row r="21" spans="1:28" ht="22.5">
      <c r="A21" s="1215"/>
      <c r="B21" s="1215"/>
      <c r="C21" s="1215"/>
      <c r="D21" s="1215">
        <v>1</v>
      </c>
      <c r="E21" s="849"/>
      <c r="F21" s="849"/>
      <c r="G21" s="849"/>
      <c r="H21" s="849"/>
      <c r="I21" s="851"/>
      <c r="J21" s="843"/>
      <c r="K21" s="846"/>
      <c r="L21" s="593" t="str">
        <f>mergeValue(A21) &amp;"."&amp; mergeValue(B21)&amp;"."&amp; mergeValue(C21)&amp;"."&amp; mergeValue(D21)</f>
        <v>1.1.1.1</v>
      </c>
      <c r="M21" s="548" t="s">
        <v>22</v>
      </c>
      <c r="N21" s="646"/>
      <c r="O21" s="1216"/>
      <c r="P21" s="1216"/>
      <c r="Q21" s="1216"/>
      <c r="R21" s="1216"/>
      <c r="S21" s="1216"/>
      <c r="T21" s="1216"/>
      <c r="U21" s="1216"/>
      <c r="V21" s="1216"/>
      <c r="W21" s="630" t="s">
        <v>633</v>
      </c>
      <c r="Y21" s="589"/>
      <c r="Z21" s="589" t="str">
        <f t="shared" si="0"/>
        <v xml:space="preserve">Источник тепловой энергии  </v>
      </c>
      <c r="AA21" s="589"/>
      <c r="AB21" s="589"/>
    </row>
    <row r="22" spans="1:28" ht="101.25">
      <c r="A22" s="1215"/>
      <c r="B22" s="1215"/>
      <c r="C22" s="1215"/>
      <c r="D22" s="1215"/>
      <c r="E22" s="1215">
        <v>1</v>
      </c>
      <c r="F22" s="849"/>
      <c r="G22" s="849"/>
      <c r="H22" s="847">
        <v>1</v>
      </c>
      <c r="I22" s="1215">
        <v>1</v>
      </c>
      <c r="J22" s="849"/>
      <c r="K22" s="854"/>
      <c r="L22" s="593" t="str">
        <f>mergeValue(A22) &amp;"."&amp; mergeValue(B22)&amp;"."&amp; mergeValue(C22)&amp;"."&amp; mergeValue(D22)&amp;"."&amp; mergeValue(E22)</f>
        <v>1.1.1.1.1</v>
      </c>
      <c r="M22" s="554" t="s">
        <v>9</v>
      </c>
      <c r="N22" s="646"/>
      <c r="O22" s="1217"/>
      <c r="P22" s="1217"/>
      <c r="Q22" s="1217"/>
      <c r="R22" s="1217"/>
      <c r="S22" s="1217"/>
      <c r="T22" s="1217"/>
      <c r="U22" s="1217"/>
      <c r="V22" s="1217"/>
      <c r="W22" s="630" t="s">
        <v>637</v>
      </c>
      <c r="Y22" s="589"/>
      <c r="Z22" s="589" t="str">
        <f t="shared" si="0"/>
        <v>Схема подключения теплопотребляющей установки к коллектору источника тепловой энергии</v>
      </c>
      <c r="AA22" s="589"/>
      <c r="AB22" s="589"/>
    </row>
    <row r="23" spans="1:28" ht="90">
      <c r="A23" s="1215"/>
      <c r="B23" s="1215"/>
      <c r="C23" s="1215"/>
      <c r="D23" s="1215"/>
      <c r="E23" s="1215"/>
      <c r="F23" s="1215">
        <v>1</v>
      </c>
      <c r="G23" s="847"/>
      <c r="H23" s="847"/>
      <c r="I23" s="1215"/>
      <c r="J23" s="1215">
        <v>1</v>
      </c>
      <c r="K23" s="855"/>
      <c r="L23" s="593" t="str">
        <f>mergeValue(A23) &amp;"."&amp; mergeValue(B23)&amp;"."&amp; mergeValue(C23)&amp;"."&amp; mergeValue(D23)&amp;"."&amp; mergeValue(E23)&amp;"."&amp; mergeValue(F23)</f>
        <v>1.1.1.1.1.1</v>
      </c>
      <c r="M23" s="555" t="s">
        <v>10</v>
      </c>
      <c r="N23" s="646"/>
      <c r="O23" s="1218"/>
      <c r="P23" s="1219"/>
      <c r="Q23" s="1219"/>
      <c r="R23" s="1219"/>
      <c r="S23" s="1219"/>
      <c r="T23" s="1219"/>
      <c r="U23" s="1219"/>
      <c r="V23" s="1220"/>
      <c r="W23" s="630" t="s">
        <v>635</v>
      </c>
      <c r="Y23" s="589"/>
      <c r="Z23" s="589" t="str">
        <f t="shared" si="0"/>
        <v>Группа потребителей</v>
      </c>
      <c r="AA23" s="589"/>
      <c r="AB23" s="589"/>
    </row>
    <row r="24" spans="1:28" ht="189" customHeight="1">
      <c r="A24" s="1215"/>
      <c r="B24" s="1215"/>
      <c r="C24" s="1215"/>
      <c r="D24" s="1215"/>
      <c r="E24" s="1215"/>
      <c r="F24" s="1215"/>
      <c r="G24" s="847">
        <v>1</v>
      </c>
      <c r="H24" s="847"/>
      <c r="I24" s="1215"/>
      <c r="J24" s="1215"/>
      <c r="K24" s="855">
        <v>1</v>
      </c>
      <c r="L24" s="593" t="str">
        <f>mergeValue(A24) &amp;"."&amp; mergeValue(B24)&amp;"."&amp; mergeValue(C24)&amp;"."&amp; mergeValue(D24)&amp;"."&amp; mergeValue(E24)&amp;"."&amp; mergeValue(F24)&amp;"."&amp; mergeValue(G24)</f>
        <v>1.1.1.1.1.1.1</v>
      </c>
      <c r="M24" s="1069"/>
      <c r="N24" s="646"/>
      <c r="O24" s="562"/>
      <c r="P24" s="562"/>
      <c r="Q24" s="1094"/>
      <c r="R24" s="1221"/>
      <c r="S24" s="1222" t="s">
        <v>84</v>
      </c>
      <c r="T24" s="1221"/>
      <c r="U24" s="1222" t="s">
        <v>85</v>
      </c>
      <c r="V24" s="562"/>
      <c r="W24" s="1232" t="s">
        <v>654</v>
      </c>
      <c r="X24" s="585" t="str">
        <f>strCheckDate(O25:V25)</f>
        <v/>
      </c>
      <c r="Y24" s="589"/>
      <c r="Z24" s="589" t="str">
        <f t="shared" si="0"/>
        <v/>
      </c>
      <c r="AA24" s="589"/>
      <c r="AB24" s="589"/>
    </row>
    <row r="25" spans="1:28" ht="11.25" hidden="1" customHeight="1">
      <c r="A25" s="1215"/>
      <c r="B25" s="1215"/>
      <c r="C25" s="1215"/>
      <c r="D25" s="1215"/>
      <c r="E25" s="1215"/>
      <c r="F25" s="1215"/>
      <c r="G25" s="847"/>
      <c r="H25" s="847"/>
      <c r="I25" s="1215"/>
      <c r="J25" s="1215"/>
      <c r="K25" s="855"/>
      <c r="L25" s="600"/>
      <c r="M25" s="646"/>
      <c r="N25" s="646"/>
      <c r="O25" s="562"/>
      <c r="P25" s="562"/>
      <c r="Q25" s="584" t="str">
        <f>R24 &amp; "-" &amp; T24</f>
        <v>-</v>
      </c>
      <c r="R25" s="1221"/>
      <c r="S25" s="1222"/>
      <c r="T25" s="1221"/>
      <c r="U25" s="1222"/>
      <c r="V25" s="562"/>
      <c r="W25" s="1233"/>
      <c r="Y25" s="589"/>
      <c r="Z25" s="589" t="str">
        <f t="shared" si="0"/>
        <v/>
      </c>
      <c r="AA25" s="589"/>
      <c r="AB25" s="589"/>
    </row>
    <row r="26" spans="1:28" ht="15" customHeight="1">
      <c r="A26" s="1215"/>
      <c r="B26" s="1215"/>
      <c r="C26" s="1215"/>
      <c r="D26" s="1215"/>
      <c r="E26" s="1215"/>
      <c r="F26" s="1215"/>
      <c r="G26" s="849"/>
      <c r="H26" s="847"/>
      <c r="I26" s="1215"/>
      <c r="J26" s="1215"/>
      <c r="K26" s="854"/>
      <c r="L26" s="538"/>
      <c r="M26" s="557" t="s">
        <v>25</v>
      </c>
      <c r="N26" s="564"/>
      <c r="O26" s="564"/>
      <c r="P26" s="564"/>
      <c r="Q26" s="564"/>
      <c r="R26" s="564"/>
      <c r="S26" s="564"/>
      <c r="T26" s="564"/>
      <c r="U26" s="564"/>
      <c r="V26" s="560"/>
      <c r="W26" s="1234"/>
      <c r="Y26" s="589"/>
      <c r="Z26" s="589" t="str">
        <f t="shared" si="0"/>
        <v>Добавить вид теплоносителя (параметры теплоносителя)</v>
      </c>
      <c r="AA26" s="589"/>
      <c r="AB26" s="589"/>
    </row>
    <row r="27" spans="1:28" ht="15" customHeight="1">
      <c r="A27" s="1215"/>
      <c r="B27" s="1215"/>
      <c r="C27" s="1215"/>
      <c r="D27" s="1215"/>
      <c r="E27" s="1215"/>
      <c r="F27" s="849"/>
      <c r="G27" s="849"/>
      <c r="H27" s="847"/>
      <c r="I27" s="1215"/>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15"/>
      <c r="B28" s="1215"/>
      <c r="C28" s="1215"/>
      <c r="D28" s="1215"/>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15"/>
      <c r="B29" s="1215"/>
      <c r="C29" s="1215"/>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15"/>
      <c r="B30" s="1215"/>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15"/>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8" t="s">
        <v>631</v>
      </c>
      <c r="N34" s="1208"/>
      <c r="O34" s="1208"/>
      <c r="P34" s="1208"/>
      <c r="Q34" s="1208"/>
      <c r="R34" s="1208"/>
      <c r="S34" s="1208"/>
      <c r="T34" s="1208"/>
      <c r="U34" s="1208"/>
      <c r="V34" s="1208"/>
      <c r="W34" s="1208"/>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HP</cp:lastModifiedBy>
  <cp:lastPrinted>2013-08-29T08:11:20Z</cp:lastPrinted>
  <dcterms:created xsi:type="dcterms:W3CDTF">2004-05-21T07:18:45Z</dcterms:created>
  <dcterms:modified xsi:type="dcterms:W3CDTF">2021-12-21T05:09:47Z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